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karla\Documents\01- Seplan Assserroria Técnica\Assessoria Karla\Ranking da Transparência\Diárias e Passagens\"/>
    </mc:Choice>
  </mc:AlternateContent>
  <bookViews>
    <workbookView xWindow="0" yWindow="0" windowWidth="20490" windowHeight="7455"/>
  </bookViews>
  <sheets>
    <sheet name="Planilha1" sheetId="1" r:id="rId1"/>
    <sheet name="Planilha2" sheetId="2" r:id="rId2"/>
  </sheets>
  <externalReferences>
    <externalReference r:id="rId3"/>
  </externalReferences>
  <definedNames>
    <definedName name="_xlnm._FilterDatabase" localSheetId="0" hidden="1">Planilha1!$A$16:$Q$84</definedName>
    <definedName name="_xlnm.Print_Titles" localSheetId="0">Planilha1!$14:$16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84" i="1" l="1"/>
  <c r="M50" i="2"/>
  <c r="M49" i="2"/>
  <c r="M48" i="2"/>
  <c r="M47" i="2"/>
  <c r="M46" i="2"/>
  <c r="M45" i="2"/>
  <c r="K44" i="2"/>
  <c r="M44" i="2" s="1"/>
  <c r="M43" i="2"/>
  <c r="M42" i="2"/>
  <c r="M41" i="2"/>
  <c r="K40" i="2"/>
  <c r="M40" i="2" s="1"/>
  <c r="M39" i="2"/>
  <c r="M38" i="2"/>
  <c r="M37" i="2"/>
  <c r="M36" i="2"/>
  <c r="M35" i="2"/>
  <c r="M34" i="2"/>
  <c r="M33" i="2"/>
  <c r="M32" i="2"/>
  <c r="M31" i="2"/>
  <c r="M30" i="2"/>
  <c r="K29" i="2"/>
  <c r="M29" i="2" s="1"/>
  <c r="M28" i="2"/>
  <c r="K27" i="2"/>
  <c r="M27" i="2" s="1"/>
  <c r="K26" i="2"/>
  <c r="M26" i="2" s="1"/>
  <c r="K25" i="2"/>
  <c r="M25" i="2" s="1"/>
  <c r="K24" i="2"/>
  <c r="M24" i="2" s="1"/>
  <c r="M23" i="2"/>
  <c r="K22" i="2"/>
  <c r="M22" i="2" s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K8" i="2"/>
  <c r="M8" i="2" s="1"/>
  <c r="J8" i="2"/>
  <c r="K7" i="2"/>
  <c r="J7" i="2"/>
  <c r="M7" i="2" s="1"/>
  <c r="K6" i="2"/>
  <c r="J6" i="2"/>
  <c r="K5" i="2"/>
  <c r="J5" i="2"/>
  <c r="M5" i="2" s="1"/>
  <c r="K4" i="2"/>
  <c r="J4" i="2"/>
  <c r="J3" i="2"/>
  <c r="M3" i="2" s="1"/>
  <c r="K2" i="2"/>
  <c r="J2" i="2"/>
  <c r="M2" i="2" s="1"/>
  <c r="K1" i="2"/>
  <c r="M1" i="2" s="1"/>
  <c r="J1" i="2"/>
  <c r="M4" i="2" l="1"/>
  <c r="M6" i="2"/>
</calcChain>
</file>

<file path=xl/sharedStrings.xml><?xml version="1.0" encoding="utf-8"?>
<sst xmlns="http://schemas.openxmlformats.org/spreadsheetml/2006/main" count="639" uniqueCount="356">
  <si>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</si>
  <si>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</si>
  <si>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</si>
  <si>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</si>
  <si>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</si>
  <si>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ÓRGÃO: TRIBUNAL DE JUSTIÇA DO ESTADO DO PARÁ</t>
  </si>
  <si>
    <t>AUTORIDADE MÁXIMA: LEONARDO DE NORONHA TAVARES</t>
  </si>
  <si>
    <t>RESPONSÁVEL PELA INFORMAÇÃO: SERVIÇO DE CONCESSÃO DE DIÁRIAS E PASSAGENS AÉREAS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</si>
  <si>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</si>
  <si>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</si>
  <si>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</si>
  <si>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</si>
  <si>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</si>
  <si>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</si>
  <si>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</si>
  <si>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</si>
  <si>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</si>
  <si>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</si>
  <si>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</si>
  <si>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1º GRAU</t>
  </si>
  <si>
    <t>ANALISTA JUDICIARIO</t>
  </si>
  <si>
    <t>JUIZ DE DIREITO</t>
  </si>
  <si>
    <t>MARABA/BELEM/MARABA</t>
  </si>
  <si>
    <t>MANUEL CARLOS DE JESUS MARIA</t>
  </si>
  <si>
    <t>SANTAREM/BELEM/SANTAREM</t>
  </si>
  <si>
    <t>VICTOR OLIVEIRA MELO</t>
  </si>
  <si>
    <t>AUXILIAR JUDICIARIO</t>
  </si>
  <si>
    <t>BELEM/MARABA/BELEM</t>
  </si>
  <si>
    <t>CURSO DE FORMACAO DE ENTREVISTADORES EM TECNICAS DE ENTREVISTAS INVESTIGATIVAS E DEPOIMENTO ESPECIAL DE CRIANCA E ADOLESCENTES</t>
  </si>
  <si>
    <t>BELEM/SANTAREM/BELEM</t>
  </si>
  <si>
    <t>---</t>
  </si>
  <si>
    <t>APOIO</t>
  </si>
  <si>
    <t>JOSE LUIZ SARMENTO DE ARAUJO</t>
  </si>
  <si>
    <t>ANTONIO MAXIMIANO DE SOUSA MARTINS JUNIOR</t>
  </si>
  <si>
    <t>MARIA DE FATIMA ALVES DA SILVA</t>
  </si>
  <si>
    <t>BELEM/BRASILIA/BELEM</t>
  </si>
  <si>
    <t>BELEM/ALTAMIRA</t>
  </si>
  <si>
    <t>ALTAMIRA/BELEM</t>
  </si>
  <si>
    <t>CELIA REGINA DE LIMA PINHEIRO</t>
  </si>
  <si>
    <t>CRISTINA LUCIA MACHADO SILVA</t>
  </si>
  <si>
    <t>MINISTRAR CURSO BASICO DE MEDIACAO JUDICIAL</t>
  </si>
  <si>
    <t>NKCI3U</t>
  </si>
  <si>
    <t>ERICK COSTA FIGUEIRA</t>
  </si>
  <si>
    <t>PARTICIPAR DA REUNIAO COM O PRESIDENTE PARA ABORDAR O TEMA A EXPLORACAO SEXUAL NA REGIAO DO MARAJO</t>
  </si>
  <si>
    <t>LKDNXX</t>
  </si>
  <si>
    <t>MACAPA/BELEM/MACAPA</t>
  </si>
  <si>
    <t>HAROLDO DA SILVA FONSECA</t>
  </si>
  <si>
    <t>PARTICIPAR DE REUNIAO ORDINARIA NO PREDIO SEDE, ESTUDO E ASSESSORAMENTO DE QUESTOES LIGADAS A GRILAGEM</t>
  </si>
  <si>
    <t>NBE35S</t>
  </si>
  <si>
    <t>DAHIL PARAENSE DE SOUZA</t>
  </si>
  <si>
    <t>DESEMBARGADORA</t>
  </si>
  <si>
    <t>PARTICIPAR DO FONAMEC</t>
  </si>
  <si>
    <t>CLM9GB</t>
  </si>
  <si>
    <t>BELEM/SÃO LUIS/BELEM</t>
  </si>
  <si>
    <t>ANTONIETA MARIA FERRARI MILEO</t>
  </si>
  <si>
    <t>VIVIANE RODRIGUES PEREIRA</t>
  </si>
  <si>
    <t>HC3FHC</t>
  </si>
  <si>
    <t>JOSEFA ANTONIA DE SOUZA DUTRA</t>
  </si>
  <si>
    <t>UDBFFP</t>
  </si>
  <si>
    <t>REIJJANE FERREIRA DE OLIVEIRA</t>
  </si>
  <si>
    <t>PARTICIPAR DA XIII JORNADA LEI MARIA DA PENHA</t>
  </si>
  <si>
    <t>TDNUQA</t>
  </si>
  <si>
    <t>ELIS REGINA AMARAL SOARES</t>
  </si>
  <si>
    <t>ASSISTENTE SOCIAL - PARAUAPEBAS</t>
  </si>
  <si>
    <t>PARTICIPAR DO CURSO DE PRATICAS PEDAGOGICAS EM DEPOIMENTO ESPECIAL</t>
  </si>
  <si>
    <t>YRP69U</t>
  </si>
  <si>
    <t>CARAJAS/BELEM/CARAJAS</t>
  </si>
  <si>
    <t>RAFAELLA MOREIRA LIMA KURASHIMA</t>
  </si>
  <si>
    <t>REALIZAR ATOS JUDICIAIS</t>
  </si>
  <si>
    <t>PWW67N</t>
  </si>
  <si>
    <t>MONTE DOURADO/ALMEIRIM</t>
  </si>
  <si>
    <t>ANDRE LUIZ FILO-CREAO GARCIA DA FONSECA</t>
  </si>
  <si>
    <t>PARTICIPAR DE AUDIENCIA DE DESOCUPACAO</t>
  </si>
  <si>
    <t>FBDWVF</t>
  </si>
  <si>
    <t>VALDEIR DIAS DE SOUZA</t>
  </si>
  <si>
    <t>YFNHSZ</t>
  </si>
  <si>
    <t>MARABA/BELEM</t>
  </si>
  <si>
    <t>MAYRA MELO CARVALHO</t>
  </si>
  <si>
    <t>NYPQ2F</t>
  </si>
  <si>
    <t>MARABA/BELEM/BELEM</t>
  </si>
  <si>
    <t>MARIA DO SOCORRO BARROS DE MORAES</t>
  </si>
  <si>
    <t xml:space="preserve"> PARTICIPAR DA CERIMONIA DE INSTALACAO DO 1º CEJUSC EM MARABA</t>
  </si>
  <si>
    <t>GKYSXX</t>
  </si>
  <si>
    <t>COORDENADORA</t>
  </si>
  <si>
    <t>XCIIPF</t>
  </si>
  <si>
    <t xml:space="preserve">RODINEI BENTES DA SILVA </t>
  </si>
  <si>
    <t xml:space="preserve">PARTICIPAR DO CURSO BASICO DE MEDIACAO JUDICIAL </t>
  </si>
  <si>
    <t>RK7K3H</t>
  </si>
  <si>
    <t xml:space="preserve">SANTAREM / BELEM /SANTAREM </t>
  </si>
  <si>
    <t>CINTHIA BRITO MOREIRA</t>
  </si>
  <si>
    <t>DIRETOR DE SECRETARIA</t>
  </si>
  <si>
    <t>PARTICIPAR DO ENCONTRO DE GESTAO PARTICIPARTIVA</t>
  </si>
  <si>
    <t>H9WZFY</t>
  </si>
  <si>
    <t>CAIO MARCO BERARDO</t>
  </si>
  <si>
    <t>JUIZ DE MARABA</t>
  </si>
  <si>
    <t>MINISTRAR O CURSO DE GESTAO JUSTICA EM NUMEROS</t>
  </si>
  <si>
    <t>SGE25T</t>
  </si>
  <si>
    <t>BRWNKR</t>
  </si>
  <si>
    <t>BELEM/PORTO DE MOZ/BELEM</t>
  </si>
  <si>
    <t>YQ3E4K</t>
  </si>
  <si>
    <t>ROSYHANNE DE MATOS FAVACHO</t>
  </si>
  <si>
    <t>ANALISTA JUDICIARIO COMARCA DE CHAVES</t>
  </si>
  <si>
    <t xml:space="preserve">PARTICIPAR DO ENCONTRO DE GESTAO PARTICIPARTIVA </t>
  </si>
  <si>
    <t>OH1FHI</t>
  </si>
  <si>
    <t>JOSE ANTONIO RIBEIRO DE PONTES JUNIOR</t>
  </si>
  <si>
    <t xml:space="preserve">ENCONTRO DE GESTAO PARTICIPATIVA </t>
  </si>
  <si>
    <t>GFYD7G</t>
  </si>
  <si>
    <t>ALTAMIRA / SANTAREM / BELEM</t>
  </si>
  <si>
    <t>PARTICIPAR DO ENCONTRO INTERINSTITUCIONAL EM DIREITO AGRARIO E FUNDIARIO</t>
  </si>
  <si>
    <t>PGCJRL</t>
  </si>
  <si>
    <t xml:space="preserve">LUCIRENE DE SOUSA RODRIGUES </t>
  </si>
  <si>
    <t>DIRETORA DE SECRETARIA DE BRASIL NOVO</t>
  </si>
  <si>
    <t xml:space="preserve">PARTICIPAR DO ENCONTRO DE GESTAO PARTICIPATIVA </t>
  </si>
  <si>
    <t>F9RQMY</t>
  </si>
  <si>
    <t>ALTAMIRA/SANTAREM/ALTAMIRA</t>
  </si>
  <si>
    <t>ANDRE MONTEIRO GOMES</t>
  </si>
  <si>
    <t>PARTICIPAR DO ENCONTRO DE GESTAO PARTICIPATIVA</t>
  </si>
  <si>
    <t>VIJ8SQ</t>
  </si>
  <si>
    <t>ADAUTO ALVES DE ARAUJO</t>
  </si>
  <si>
    <t>N8GZYB</t>
  </si>
  <si>
    <t xml:space="preserve">ANTONIO FERNANDO DE CARVALHO VILAR </t>
  </si>
  <si>
    <t>RY3FNL</t>
  </si>
  <si>
    <t>THIAGO DA SILVA GONÇALVES</t>
  </si>
  <si>
    <t>WYWSGY</t>
  </si>
  <si>
    <t>ALTAMIRA/SANTAREM</t>
  </si>
  <si>
    <t>02SKLR</t>
  </si>
  <si>
    <t>SANTAREM//ALTAMIRA</t>
  </si>
  <si>
    <t>MARIA FRANCISCA FORTUNATO DA SILVA</t>
  </si>
  <si>
    <t>EFUNVG</t>
  </si>
  <si>
    <t>02SKX7</t>
  </si>
  <si>
    <t>ELIZANE ELLEN CHIARINI DE MOURA</t>
  </si>
  <si>
    <t>KGTIGD</t>
  </si>
  <si>
    <t xml:space="preserve">ALTAMIRA/SANTAREM </t>
  </si>
  <si>
    <t>O2LAS</t>
  </si>
  <si>
    <t>VALDILENE BENTO DO NASCIMENTO SILVA</t>
  </si>
  <si>
    <t>IBWYWF</t>
  </si>
  <si>
    <t>02SLAT</t>
  </si>
  <si>
    <t>ERIKA NAZARE MONTEIRO DE OLIVEIRA</t>
  </si>
  <si>
    <t>QH49PT</t>
  </si>
  <si>
    <t>02SKZT</t>
  </si>
  <si>
    <t>ALEXANDRE SILVA DE SOUZA</t>
  </si>
  <si>
    <t>H812VB</t>
  </si>
  <si>
    <t>02SL2L</t>
  </si>
  <si>
    <t>OLIVIO NYLANDER BRITO JÚNIOR</t>
  </si>
  <si>
    <t>COLABORADOR</t>
  </si>
  <si>
    <t>MINISTRAR O CURSO BASICO DE MEDIACAO JUDICIAL</t>
  </si>
  <si>
    <t>UCKT4C</t>
  </si>
  <si>
    <t xml:space="preserve">BELEM / MARABA / BELEM </t>
  </si>
  <si>
    <t>LUCYAN VICTOR DE ALMEIDA CHAVES</t>
  </si>
  <si>
    <t>SECRETARIO DO NUPEMEC</t>
  </si>
  <si>
    <t>CDVIWM</t>
  </si>
  <si>
    <t>ALEXANDRE JOSE CHAVES TRINDADE</t>
  </si>
  <si>
    <t>QIEGJA</t>
  </si>
  <si>
    <t>ALTAMIRASANTAREM</t>
  </si>
  <si>
    <t>PARTICIPAR DO CURSO DE GESTAO DE UNIDADE E JUSTICA E NUMEROS</t>
  </si>
  <si>
    <t>AGHL8F</t>
  </si>
  <si>
    <t>SANTAREM/BELEM</t>
  </si>
  <si>
    <t>RAFAEL DA SILVA MAIA</t>
  </si>
  <si>
    <t>SYKQ2V</t>
  </si>
  <si>
    <t>MARABA/SANTAREM/MARABA</t>
  </si>
  <si>
    <t>ANDREIA VIAIS SANCHES</t>
  </si>
  <si>
    <t>DIRETORA DE SECRETARIA</t>
  </si>
  <si>
    <t>DJIP7H</t>
  </si>
  <si>
    <t>02SO5J</t>
  </si>
  <si>
    <t>SANTAREM/ALTAMIRA</t>
  </si>
  <si>
    <t>JENIFFER PEREIRA DE MELO</t>
  </si>
  <si>
    <t>CCMIRP</t>
  </si>
  <si>
    <t>02SO2S</t>
  </si>
  <si>
    <t>YE5VTP</t>
  </si>
  <si>
    <t xml:space="preserve">SÃO PAULO / SANTAREM - SANTAREM / BELEM - BELEM/ MARABA </t>
  </si>
  <si>
    <t>SILVIA MARA BENTES DE SOUZA</t>
  </si>
  <si>
    <t>PARTICIPACAO DO ENCONTRO NACIONAL DE MEDIACAO E CONCILIACAO- FONAMEC</t>
  </si>
  <si>
    <t>DM3JYR</t>
  </si>
  <si>
    <t>LEONARDO DE NORONHA TAVARES</t>
  </si>
  <si>
    <t>BELEM / MARABA / BELEM</t>
  </si>
  <si>
    <t>BELEM / SANTAREM / BELEM</t>
  </si>
  <si>
    <t>DIRACY NUNES ALVES</t>
  </si>
  <si>
    <t>KATIA PARENTE SENA</t>
  </si>
  <si>
    <t>JAIME DIAS LIMA</t>
  </si>
  <si>
    <t>BELEM / BRASILIA / BELEM</t>
  </si>
  <si>
    <t>BELEM / BRASILIA</t>
  </si>
  <si>
    <t>BRASILIA / BELEM</t>
  </si>
  <si>
    <t>ANDERSON CLAY BATISTA PEREIRA</t>
  </si>
  <si>
    <t>NADIME SASSIM DAHAS</t>
  </si>
  <si>
    <t>JOSE RIBEIRO DA COSTA FILHO</t>
  </si>
  <si>
    <t>BELEM/MACAPA/BELEM</t>
  </si>
  <si>
    <t>BELEM/FLORIANOPOLIS</t>
  </si>
  <si>
    <t>RUBILENE SILVA ROSÁRIO</t>
  </si>
  <si>
    <t>MARIA DE NAZARE SAAVEDRA GUIMARAES</t>
  </si>
  <si>
    <t>PATRICIA DE OLIVEIRA SA MOREIRA</t>
  </si>
  <si>
    <t>RIO DE JANEIRO/BELEM</t>
  </si>
  <si>
    <t>CLAUDIA SADECK BURLAMAQUI</t>
  </si>
  <si>
    <t>DIEGO BAPTISTA LEITAO</t>
  </si>
  <si>
    <t>DIANA RAIRE VIEIRA ANDRADE</t>
  </si>
  <si>
    <t>JOSANE ANJOS DE SOUSA</t>
  </si>
  <si>
    <t>LAURO FONTES JUNIOR</t>
  </si>
  <si>
    <t>VANDERLEY DE OLIVEIRA SILVA</t>
  </si>
  <si>
    <t>ANGELICA LIDIA FREIRE LOPES FONSECA</t>
  </si>
  <si>
    <t>HAROLDO SILVA DA FONSECA</t>
  </si>
  <si>
    <t>AMARILDO JOSE MAZUTTI</t>
  </si>
  <si>
    <t>JOSELMA FERNANDES DO NASCIMENTO</t>
  </si>
  <si>
    <t>BLENDA NERY RIGON CARDOSO</t>
  </si>
  <si>
    <t>WENDELL JORGE FERREIRA PASSOS</t>
  </si>
  <si>
    <t>MARIA YVONE FIGUEIRA DE OLIVEIRA</t>
  </si>
  <si>
    <t>ANDERSON COSTA RODRIGUES</t>
  </si>
  <si>
    <t>RIANE CONCEICAO FERREIRA FREITAS</t>
  </si>
  <si>
    <t>REALIZAR AUDIENCIAS</t>
  </si>
  <si>
    <t>PARTICIPAR DA REUNIAO DA COORDENACAO DO COMITE ÚNICO DE GESTAO REGIONAL E ORÇAMENTARIO DO PRIMEIRO GRAU</t>
  </si>
  <si>
    <t>PARTICIPAR NO VII FONAJUP  E XXV FONAJUV</t>
  </si>
  <si>
    <t xml:space="preserve">PARTICIPACAO DO SEMINARIO PACTO NACIONAL PELA PRIMEIRA INFANCIA </t>
  </si>
  <si>
    <t>PARTICIPAR DE REUNIAO ORDINARIA NO PREDIO SEDE</t>
  </si>
  <si>
    <t>PARTICIPAR DE REUNIAO DA OUVIDORIA AGRARIA</t>
  </si>
  <si>
    <t>PARTICIPAR NO CURSO DE FORMACAO DE ENTREVISTADORES EM TECNICAS DE ENTREVISTA INVESTIGATIVA E DEPOIMENTO ESPECIAL DE CRIANCAS DE ADOLESCENTE NO SISTEMA DE JUSTICA</t>
  </si>
  <si>
    <t>PATICIPAR DO II ENCONTRO NACIONAL DOS GMFs</t>
  </si>
  <si>
    <t>CURSO DE FORMACAO DE MEDIADORES JUDICIAIS EM PARAUAPEBAS</t>
  </si>
  <si>
    <t xml:space="preserve">PARTICIPAR DE AUDIENCIA </t>
  </si>
  <si>
    <t>PARTICIPAR DO II ENCONTRO NACIONAL DOS GMFs e DMFs</t>
  </si>
  <si>
    <t>MINISTRAR O CURSO DE MEDIACAO JUDICIAL</t>
  </si>
  <si>
    <t>PARTICIPAR DO I ENCONTRO DO COLEGIO DE COORDENADORES DA VIOLENCIA DOMESTICA DO PODER JUDICIARIO DO BRASIL</t>
  </si>
  <si>
    <t>MINISTRAR CURSO DE MEDICAO JUDICIAL</t>
  </si>
  <si>
    <t>GFCC7Y</t>
  </si>
  <si>
    <t>OLVWJE</t>
  </si>
  <si>
    <t>EIGN2K</t>
  </si>
  <si>
    <t>IGSRRI</t>
  </si>
  <si>
    <t>IB2IQV</t>
  </si>
  <si>
    <t>BMKGMD</t>
  </si>
  <si>
    <t>CKFPQZ</t>
  </si>
  <si>
    <t>Z8VEHB</t>
  </si>
  <si>
    <t>FK6QHH</t>
  </si>
  <si>
    <t>02TMC6</t>
  </si>
  <si>
    <t>QM5LQE</t>
  </si>
  <si>
    <t>YEPNHR</t>
  </si>
  <si>
    <t>XUNCMJ</t>
  </si>
  <si>
    <t>CM4H2D</t>
  </si>
  <si>
    <t>VAPJUA</t>
  </si>
  <si>
    <t>UBGRQI</t>
  </si>
  <si>
    <t>HGFZHI</t>
  </si>
  <si>
    <t>JDWB4Z</t>
  </si>
  <si>
    <t>BQJWIV</t>
  </si>
  <si>
    <t>VF7LSM</t>
  </si>
  <si>
    <t>FINUGP</t>
  </si>
  <si>
    <t>LWLZNJ</t>
  </si>
  <si>
    <t>HD8EPP</t>
  </si>
  <si>
    <t>BELEM/CARAJAS/BELEM</t>
  </si>
  <si>
    <t>MACAPA/SANTAREM/MACAPA</t>
  </si>
  <si>
    <t>BELEM/MONTE DOURADO/BELEM</t>
  </si>
  <si>
    <t>BELEM/RIO DE JANEIRO/BELEM</t>
  </si>
  <si>
    <t>BELEM/MANAUS/BELEM</t>
  </si>
  <si>
    <t>BELEM/BRASILIA</t>
  </si>
  <si>
    <t>BRASILIA/BELEM</t>
  </si>
  <si>
    <t>BELEM / CARAJAS</t>
  </si>
  <si>
    <t>CARAJAS / BELEM</t>
  </si>
  <si>
    <t>BELEM / CUIABA</t>
  </si>
  <si>
    <t>CUIABA / BELEM</t>
  </si>
  <si>
    <t>MÊS DE REFERÊNCIA: SETEMBRO DE 2019</t>
  </si>
  <si>
    <t>DATA DE PUBLICAÇÃO: 10/10/19</t>
  </si>
  <si>
    <t>CONCESSÃO DE PASSAGENS AÉREAS - SETEMBRO / 2019</t>
  </si>
  <si>
    <t>TRABALHAR NA ORGANIZAÇÃO DO EVENTO "ENCONTRO DE GESTAO PARTICIPATVA DO TJPA"</t>
  </si>
  <si>
    <t>KLAUS RHOSSARD SEABRA GUIMARÃES</t>
  </si>
  <si>
    <t>VISTORIA TECNICA DAS INSTALAÇOES DA CENTRAL DE DIGITALIZACAO DE PARAUAPEBAS</t>
  </si>
  <si>
    <t>REALIZAR VISTA TECNICA NOS FORUNS DE CHAVES, AFUA. E GURUPA</t>
  </si>
  <si>
    <t>LUANA DE PAULA GONÇALVES ALAMAR</t>
  </si>
  <si>
    <t>PARTICIPAR COMO PALESTRANTE DO ENVENTO DA Universidade de Lima, Fernán Altuve-Febres Lores, que irá abordar o tema "Justicia y violencia en los casos de Perú
1828, Brasil 1827 y Mexico 1929"</t>
  </si>
  <si>
    <t>JOSE MARIA TEIXEIRA DO ROSARIO</t>
  </si>
  <si>
    <t>PARTICIPACAO NO SEMINARIO DO PACTO NACIONAL PELA PRIMEIRA INFANCIA - CNJ, CONFORME PA-EXT-2019/05456</t>
  </si>
  <si>
    <t>PARTICIPAR DOS EVENTOS FONAJUP / FONAJUV</t>
  </si>
  <si>
    <t>VISITA TECNICA PARA RECEBIMENTO DE SERVIÇOS DE MANUTENCAO</t>
  </si>
  <si>
    <t>FISCALIZACAO DE OBRA DE CONSTRUCAO DO MURO DO FORUM DE TERRA SANTA</t>
  </si>
  <si>
    <t>CORREICAO NA COMARCA DE NOVO PROGRESSO</t>
  </si>
  <si>
    <t>CARLOS ROBERTO GUIMARÃES PINHEIRO</t>
  </si>
  <si>
    <t>PARTICIPAR DA REUNIAO DE PROCEDIMENTO DE COMPETENCIA N. 0004831-57.2019.2.00.0000</t>
  </si>
  <si>
    <t>LUIS CARLOS BITTENCOURT RAMOS</t>
  </si>
  <si>
    <t>TREINAMENTO E ACOMPANHAMENTO DA IMPLANTACAO DO PROCESSO JUDICIAL ELETRONICO NA COMARCA DE CURIONOPOLIS</t>
  </si>
  <si>
    <t>PARTICIPAR DO EVENTO SOBRE A DESTINACAO DOS VALORES ORIUNDOS DE PENAS DE PRESTACAO PECUNIARIA, TRANSACAO PENAL, E SUSPENSOES CONDICIONAIS DO PROCESO QUE SERA REALIZADO NO TIBUNAL DE JUSTICA DE SANTA CATARINA</t>
  </si>
  <si>
    <t>LISBINO GERALDO MIRANDA DO CARMO</t>
  </si>
  <si>
    <t>GLORIA FEITOSA DOS SANTOS</t>
  </si>
  <si>
    <t>TREINAMENTO E ACOMPANHAMENTO DA IMPLANTACAO DO PROCESSO JUDICIAL ELETRONICO NA COMARCA DE CANAÃ DOS CARAJAS/PA</t>
  </si>
  <si>
    <t>PARTICIPAR DO I  ENCONTRO DO COLEGIO DE COORDENADORES DA VIOLENCIA DOMESTICA DO PODER JUDICIARIO</t>
  </si>
  <si>
    <t>BRUNA CAROLINE GONCALVES CHAVES</t>
  </si>
  <si>
    <t>FISCALIZACAO DA OBRA DE CONSTRUCAO DO MURO DO FORUM DE TERRA SANTA</t>
  </si>
  <si>
    <t>PARTICIPAR DO II FORUM NACIONAL DAS CORREGEDORIAS - FONACOR</t>
  </si>
  <si>
    <t>PARTICIPAR DO II ENCONTRO NACIONAL DOS GMFs E DAS COORDENADORIAS DA INFANCIA E JUVENTUDE NOS TRIBUNAIS DE JUSTICA DO BRASIL</t>
  </si>
  <si>
    <t>CORREICAO NA COMARCA DE SANTAREM</t>
  </si>
  <si>
    <t>MARIA DE FATIMA ALVES SLVA</t>
  </si>
  <si>
    <t xml:space="preserve">PROJETO DE EXPANSAO DO SISTEMA  DE VIDEO CONFERENCIA </t>
  </si>
  <si>
    <t>MISSAO INSTITUCIONAL PARA ASSINATURA DE CONVENIO TJP</t>
  </si>
  <si>
    <t>ACRD9M</t>
  </si>
  <si>
    <t>SBDSHV</t>
  </si>
  <si>
    <t>MNHYHR</t>
  </si>
  <si>
    <t>WDOTHJ</t>
  </si>
  <si>
    <t>OBJCTV</t>
  </si>
  <si>
    <t>BELEM/MANAUS</t>
  </si>
  <si>
    <t>EHTWMG</t>
  </si>
  <si>
    <t>MANAUS/BELEM</t>
  </si>
  <si>
    <t>XUQCNW</t>
  </si>
  <si>
    <t>BELEM/RIO DE JANEIRO</t>
  </si>
  <si>
    <t>LC868C</t>
  </si>
  <si>
    <t>NFKB2G</t>
  </si>
  <si>
    <t>02TF36</t>
  </si>
  <si>
    <t>BELEM / PORTO TROMBETAS / BELEM</t>
  </si>
  <si>
    <t>02TIHF</t>
  </si>
  <si>
    <t>BELEM / ITAITUBA / BELEM</t>
  </si>
  <si>
    <t>02TJK3</t>
  </si>
  <si>
    <t>02TJK4</t>
  </si>
  <si>
    <t>02TJK2</t>
  </si>
  <si>
    <t>02TIK3</t>
  </si>
  <si>
    <t>XKVW6Z</t>
  </si>
  <si>
    <t>YF7QQM</t>
  </si>
  <si>
    <t>ISGKRR</t>
  </si>
  <si>
    <t>BELEM / FLORIANOPOLIS / BELEM</t>
  </si>
  <si>
    <t>02U9VD</t>
  </si>
  <si>
    <t>K9HFJL</t>
  </si>
  <si>
    <t>CXVJTI</t>
  </si>
  <si>
    <t>DN4V3A</t>
  </si>
  <si>
    <t>IXWWCD</t>
  </si>
  <si>
    <t>KL3FMZ</t>
  </si>
  <si>
    <t>YLS1TH</t>
  </si>
  <si>
    <t>XDD3XS</t>
  </si>
  <si>
    <t>GL1KQZ</t>
  </si>
  <si>
    <t>CTDEBJ</t>
  </si>
  <si>
    <t>PII7KS</t>
  </si>
  <si>
    <t>WSERNC</t>
  </si>
  <si>
    <t>WJCFQS</t>
  </si>
  <si>
    <t>RYEDQQ</t>
  </si>
  <si>
    <t>ZUJPLS</t>
  </si>
  <si>
    <t>BELEM / BRASILIA /BELEM</t>
  </si>
  <si>
    <t>GHNHBX</t>
  </si>
  <si>
    <t>LYK26V</t>
  </si>
  <si>
    <t>KBPQMF</t>
  </si>
  <si>
    <t>F9DWNL</t>
  </si>
  <si>
    <t>KWTUTA</t>
  </si>
  <si>
    <t>MWSEUP</t>
  </si>
  <si>
    <t>BELEM / LISBOA / BELEM</t>
  </si>
  <si>
    <t>JXUUJQ</t>
  </si>
  <si>
    <t>LUCIA CLARA GIL DE BRITO CAMPBELL MARQUES</t>
  </si>
  <si>
    <t>ACOMPANHAR O MINISTRO DO STJ MAURO CAMPBELL MARQUES</t>
  </si>
  <si>
    <t>ANALISTA JUDICIÁRIO</t>
  </si>
  <si>
    <t>JUÍZA DE DIREITO</t>
  </si>
  <si>
    <t>COLABORADOR EVENTUAL</t>
  </si>
  <si>
    <t>MARIA DO SOCORRO BARROS MORAES</t>
  </si>
  <si>
    <t>AUXILIAR JUDICIÁRIO</t>
  </si>
  <si>
    <t>COORDENADORA DO CERIMONIAL</t>
  </si>
  <si>
    <t>ASSESSOR ADMINISTRATIVO</t>
  </si>
  <si>
    <t>SECRETÁRIA DE ENGENHARIA</t>
  </si>
  <si>
    <t>ASSESSOR TÉCNICO ADMINISTRATIVO</t>
  </si>
  <si>
    <t>DESEMBARGADOR</t>
  </si>
  <si>
    <t>REQUISITADO</t>
  </si>
  <si>
    <t xml:space="preserve">THAIZA MARTINS PEREIRA SUANO DE FARIAS                 </t>
  </si>
  <si>
    <t>JUÍZA AUXILIAR DA CORREGEDORIA DO INTERIOR</t>
  </si>
  <si>
    <t>SECRETÁRIO DE INFORMÁTICA</t>
  </si>
  <si>
    <t>JUÍZA AUXILIAR DA PRESIDÊNCIA</t>
  </si>
  <si>
    <t>DESEMBARGADORA VICE-PRESIDENTE</t>
  </si>
  <si>
    <t>CHEFE DE GABINETE DA VICE-PRESIDÊNCIA</t>
  </si>
  <si>
    <t>JUÍZA AUXILIAR DA CORREGEDORIA DA CAPITAL</t>
  </si>
  <si>
    <t>DESEMBARGADOR PRESIDENTE</t>
  </si>
  <si>
    <t>COLABORADORA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</si>
</sst>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44" fontId="3" fillId="4" borderId="2" xfId="1" applyFont="1" applyFill="1" applyBorder="1" applyAlignment="1">
      <alignment horizontal="center"/>
    </xf>
    <xf numFmtId="44" fontId="3" fillId="4" borderId="6" xfId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164" fontId="3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44" fontId="3" fillId="4" borderId="2" xfId="1" applyFont="1" applyFill="1" applyBorder="1" applyAlignment="1">
      <alignment horizontal="center" vertical="center"/>
    </xf>
    <xf numFmtId="44" fontId="3" fillId="4" borderId="6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44" fontId="4" fillId="4" borderId="6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2" xfId="0" quotePrefix="1" applyNumberFormat="1" applyFont="1" applyFill="1" applyBorder="1" applyAlignment="1">
      <alignment horizontal="center" vertical="center"/>
    </xf>
    <xf numFmtId="44" fontId="7" fillId="4" borderId="2" xfId="1" applyFont="1" applyFill="1" applyBorder="1" applyAlignment="1">
      <alignment horizontal="center" vertical="center"/>
    </xf>
    <xf numFmtId="44" fontId="7" fillId="4" borderId="6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/>
    </xf>
    <xf numFmtId="16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44" fontId="5" fillId="4" borderId="2" xfId="1" applyFont="1" applyFill="1" applyBorder="1" applyAlignment="1">
      <alignment horizontal="center"/>
    </xf>
    <xf numFmtId="44" fontId="5" fillId="4" borderId="6" xfId="1" applyFont="1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justify"/>
    </xf>
    <xf numFmtId="44" fontId="9" fillId="4" borderId="2" xfId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164" fontId="5" fillId="4" borderId="2" xfId="0" quotePrefix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wrapText="1"/>
    </xf>
    <xf numFmtId="164" fontId="3" fillId="4" borderId="2" xfId="0" quotePrefix="1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44" fontId="3" fillId="4" borderId="7" xfId="1" applyFont="1" applyFill="1" applyBorder="1" applyAlignment="1">
      <alignment horizontal="center"/>
    </xf>
    <xf numFmtId="44" fontId="5" fillId="4" borderId="7" xfId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44" fontId="6" fillId="4" borderId="2" xfId="1" applyFont="1" applyFill="1" applyBorder="1" applyAlignment="1">
      <alignment horizontal="center"/>
    </xf>
    <xf numFmtId="44" fontId="6" fillId="4" borderId="7" xfId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1" fillId="0" borderId="2" xfId="0" quotePrefix="1" applyNumberFormat="1" applyFont="1" applyBorder="1" applyAlignment="1">
      <alignment horizontal="center" vertical="center"/>
    </xf>
    <xf numFmtId="0" fontId="11" fillId="0" borderId="0" xfId="0" applyFont="1" applyAlignment="1"/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4" fontId="2" fillId="4" borderId="0" xfId="1" applyFont="1" applyFill="1" applyAlignment="1">
      <alignment vertical="center"/>
    </xf>
    <xf numFmtId="44" fontId="2" fillId="4" borderId="1" xfId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4" fontId="2" fillId="4" borderId="0" xfId="1" applyFont="1" applyFill="1" applyAlignment="1">
      <alignment horizontal="center" vertical="center"/>
    </xf>
    <xf numFmtId="44" fontId="11" fillId="4" borderId="2" xfId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4" fontId="11" fillId="4" borderId="2" xfId="1" quotePrefix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4" fontId="12" fillId="4" borderId="2" xfId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44" fontId="2" fillId="5" borderId="2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44" fontId="11" fillId="4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1129393</xdr:colOff>
      <xdr:row>0</xdr:row>
      <xdr:rowOff>1</xdr:rowOff>
    </xdr:from>
    <xdr:to>
      <xdr:col>5</xdr:col>
      <xdr:colOff>2058082</xdr:colOff>
      <xdr:row>3</xdr:row>
      <xdr:rowOff>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4143" y="1"/>
          <a:ext cx="928689" cy="73478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SSAGENS%20A&#201;REAS\SALDO2%20-%20VALEVERDE%20-%201&#186;%20TERMO%20ADITIVO%20-%2025JUL15%20A%2024JUL16%20-%202&#186;%20TERMO%20ADITIVO%20-%2025JUL16%20A%2024JUL17%20-%203&#186;%20TERMO%20ADITIVO%20-%2025JUL17%20A%2024JUL18%20-%204&#186;%20TERMO%20ADITIVO%20-%2025JUL18%20A%2024JUL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o berardo"/>
      <sheetName val="1º GRAU ( 20% - 500.000,00 )"/>
      <sheetName val="2º GRAU ( 10% - 250.000,00 )"/>
      <sheetName val="APOIO ( 70% - 1.750.000,00 )"/>
    </sheetNames>
    <sheetDataSet>
      <sheetData sheetId="0"/>
      <sheetData sheetId="1">
        <row r="798">
          <cell r="M798">
            <v>785.73</v>
          </cell>
        </row>
        <row r="799">
          <cell r="M799">
            <v>2464.9700000000003</v>
          </cell>
        </row>
        <row r="800">
          <cell r="M800">
            <v>1540.33</v>
          </cell>
        </row>
        <row r="801">
          <cell r="M801">
            <v>1531.49</v>
          </cell>
        </row>
        <row r="802">
          <cell r="M802">
            <v>1763.6299999999999</v>
          </cell>
        </row>
        <row r="803">
          <cell r="M803">
            <v>3012.5900000000006</v>
          </cell>
        </row>
        <row r="804">
          <cell r="M804">
            <v>445.71000000000004</v>
          </cell>
        </row>
        <row r="805">
          <cell r="M805">
            <v>1878.03</v>
          </cell>
        </row>
        <row r="806">
          <cell r="M806">
            <v>1902.23</v>
          </cell>
        </row>
        <row r="807">
          <cell r="M807">
            <v>452.85999999999996</v>
          </cell>
        </row>
        <row r="808">
          <cell r="M808">
            <v>476.78999999999996</v>
          </cell>
        </row>
        <row r="809">
          <cell r="M809">
            <v>1366.05</v>
          </cell>
        </row>
        <row r="810">
          <cell r="M810">
            <v>1107.47</v>
          </cell>
        </row>
        <row r="811">
          <cell r="M811">
            <v>1366.05</v>
          </cell>
        </row>
        <row r="812">
          <cell r="M812">
            <v>1363.77</v>
          </cell>
        </row>
        <row r="813">
          <cell r="M813">
            <v>591.65000000000009</v>
          </cell>
        </row>
        <row r="814">
          <cell r="M814">
            <v>587.89</v>
          </cell>
        </row>
        <row r="815">
          <cell r="M815">
            <v>591.65000000000009</v>
          </cell>
        </row>
        <row r="816">
          <cell r="M816">
            <v>587.89</v>
          </cell>
        </row>
        <row r="817">
          <cell r="M817">
            <v>734.03</v>
          </cell>
        </row>
        <row r="818">
          <cell r="M818">
            <v>3362.53</v>
          </cell>
        </row>
        <row r="819">
          <cell r="M819">
            <v>1583.23</v>
          </cell>
        </row>
        <row r="820">
          <cell r="M820">
            <v>1678.45</v>
          </cell>
        </row>
        <row r="821">
          <cell r="M821">
            <v>1387.06</v>
          </cell>
        </row>
        <row r="822">
          <cell r="M822">
            <v>1604.1299999999999</v>
          </cell>
        </row>
      </sheetData>
      <sheetData sheetId="2"/>
      <sheetData sheetId="3">
        <row r="2560">
          <cell r="N2560">
            <v>4271.17</v>
          </cell>
        </row>
        <row r="2561">
          <cell r="N2561">
            <v>4271.17</v>
          </cell>
        </row>
        <row r="2562">
          <cell r="N2562">
            <v>4271.17</v>
          </cell>
        </row>
        <row r="2563">
          <cell r="N2563">
            <v>1699.83</v>
          </cell>
        </row>
        <row r="2564">
          <cell r="N2564">
            <v>718.63</v>
          </cell>
        </row>
        <row r="2565">
          <cell r="N2565">
            <v>1967.04</v>
          </cell>
        </row>
        <row r="2566">
          <cell r="N2566">
            <v>395.95</v>
          </cell>
        </row>
        <row r="2567">
          <cell r="N2567">
            <v>277.86</v>
          </cell>
        </row>
        <row r="2568">
          <cell r="N2568">
            <v>1935.45</v>
          </cell>
        </row>
        <row r="2569">
          <cell r="N2569">
            <v>2138.0600000000004</v>
          </cell>
        </row>
        <row r="2570">
          <cell r="N2570">
            <v>2434.6300000000006</v>
          </cell>
        </row>
        <row r="2571">
          <cell r="N2571">
            <v>1682.74</v>
          </cell>
        </row>
        <row r="2572">
          <cell r="N2572">
            <v>1879.09</v>
          </cell>
        </row>
        <row r="2573">
          <cell r="N2573">
            <v>1923.09</v>
          </cell>
        </row>
        <row r="2574">
          <cell r="N2574">
            <v>1923.09</v>
          </cell>
        </row>
        <row r="2575">
          <cell r="N2575">
            <v>1879.09</v>
          </cell>
        </row>
        <row r="2576">
          <cell r="N2576">
            <v>1923.09</v>
          </cell>
        </row>
        <row r="2577">
          <cell r="N2577">
            <v>2729.81</v>
          </cell>
        </row>
        <row r="2578">
          <cell r="N2578">
            <v>980.43000000000006</v>
          </cell>
        </row>
        <row r="2579">
          <cell r="N2579">
            <v>1381.56</v>
          </cell>
        </row>
        <row r="2580">
          <cell r="N2580">
            <v>2187.0900000000006</v>
          </cell>
        </row>
        <row r="2581">
          <cell r="N2581">
            <v>980.43000000000006</v>
          </cell>
        </row>
        <row r="2582">
          <cell r="N2582">
            <v>1727.55</v>
          </cell>
        </row>
        <row r="2583">
          <cell r="N2583">
            <v>1751.55</v>
          </cell>
        </row>
        <row r="2584">
          <cell r="N2584">
            <v>1657.55</v>
          </cell>
        </row>
        <row r="2585">
          <cell r="N2585">
            <v>1637.55</v>
          </cell>
        </row>
        <row r="2586">
          <cell r="N2586">
            <v>618.59</v>
          </cell>
        </row>
        <row r="2587">
          <cell r="N2587">
            <v>1188.33</v>
          </cell>
        </row>
        <row r="2588">
          <cell r="N2588">
            <v>1009.6500000000001</v>
          </cell>
        </row>
        <row r="2589">
          <cell r="N2589">
            <v>1860.77</v>
          </cell>
        </row>
        <row r="2590">
          <cell r="N2590">
            <v>55.01</v>
          </cell>
        </row>
        <row r="2591">
          <cell r="N2591">
            <v>1860.77</v>
          </cell>
        </row>
        <row r="2592">
          <cell r="N2592">
            <v>1786.45</v>
          </cell>
        </row>
        <row r="2593">
          <cell r="N2593">
            <v>2045.5700000000002</v>
          </cell>
        </row>
        <row r="2594">
          <cell r="N2594">
            <v>2783.31</v>
          </cell>
        </row>
        <row r="2595">
          <cell r="N2595">
            <v>2783.31</v>
          </cell>
        </row>
        <row r="2596">
          <cell r="N2596">
            <v>1771.33</v>
          </cell>
        </row>
        <row r="2597">
          <cell r="N2597">
            <v>1771.33</v>
          </cell>
        </row>
        <row r="2598">
          <cell r="N2598">
            <v>1541.4299999999998</v>
          </cell>
        </row>
        <row r="2599">
          <cell r="N2599">
            <v>3196.61</v>
          </cell>
        </row>
        <row r="2600">
          <cell r="N2600">
            <v>11644.15</v>
          </cell>
        </row>
        <row r="2601">
          <cell r="N2601">
            <v>629.01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7"/>
  <sheetViews>
    <sheetView tabSelected="1" zoomScale="70" zoomScaleNormal="70" workbookViewId="0">
      <selection activeCell="B17" sqref="B17"/>
    </sheetView>
  </sheetViews>
  <sheetFormatPr defaultRowHeight="18.75" x14ac:dyDescent="0.3"/>
  <cols>
    <col min="1" max="1" width="16.28515625" style="56" customWidth="1"/>
    <col min="2" max="2" width="14.42578125" style="56" customWidth="1"/>
    <col min="3" max="3" width="19.42578125" style="56" customWidth="1"/>
    <col min="4" max="4" width="57.140625" style="56" customWidth="1"/>
    <col min="5" max="5" width="55.42578125" style="83" customWidth="1"/>
    <col min="6" max="6" width="84.140625" style="77" customWidth="1"/>
    <col min="7" max="7" width="17.140625" style="56" customWidth="1"/>
    <col min="8" max="8" width="44.42578125" style="83" customWidth="1"/>
    <col min="9" max="9" width="15.28515625" style="83" customWidth="1"/>
    <col min="10" max="10" width="28.28515625" style="83" customWidth="1"/>
    <col min="11" max="11" width="22.5703125" style="84" customWidth="1"/>
    <col min="12" max="13" width="9.140625" style="56"/>
    <col min="14" max="14" width="10.140625" style="56" bestFit="1" customWidth="1"/>
    <col min="15" max="16384" width="9.140625" style="56"/>
  </cols>
  <sheetData>
    <row r="3" spans="1:11" x14ac:dyDescent="0.3">
      <c r="A3" s="62"/>
      <c r="B3" s="62"/>
      <c r="C3" s="62"/>
      <c r="D3" s="63"/>
      <c r="E3" s="81"/>
      <c r="F3" s="68"/>
      <c r="G3" s="63"/>
      <c r="H3" s="85"/>
      <c r="I3" s="81"/>
      <c r="J3" s="81"/>
      <c r="K3" s="69"/>
    </row>
    <row r="4" spans="1:11" x14ac:dyDescent="0.3">
      <c r="A4" s="61"/>
      <c r="B4" s="62"/>
      <c r="C4" s="62"/>
      <c r="D4" s="63"/>
      <c r="E4" s="90" t="s">
        <v>0</v>
      </c>
      <c r="F4" s="90"/>
      <c r="G4" s="90"/>
      <c r="H4" s="85"/>
      <c r="I4" s="81"/>
      <c r="J4" s="81"/>
      <c r="K4" s="66"/>
    </row>
    <row r="5" spans="1:11" x14ac:dyDescent="0.3">
      <c r="A5" s="61"/>
      <c r="B5" s="64"/>
      <c r="C5" s="64"/>
      <c r="D5" s="65"/>
      <c r="E5" s="91" t="s">
        <v>1</v>
      </c>
      <c r="F5" s="91"/>
      <c r="G5" s="91"/>
      <c r="H5" s="65"/>
      <c r="I5" s="64"/>
      <c r="J5" s="64"/>
      <c r="K5" s="66"/>
    </row>
    <row r="6" spans="1:11" x14ac:dyDescent="0.3">
      <c r="A6" s="61"/>
      <c r="B6" s="64"/>
      <c r="C6" s="64"/>
      <c r="D6" s="65"/>
      <c r="E6" s="91" t="s">
        <v>2</v>
      </c>
      <c r="F6" s="91"/>
      <c r="G6" s="91"/>
      <c r="H6" s="65"/>
      <c r="I6" s="64"/>
      <c r="J6" s="64"/>
      <c r="K6" s="66"/>
    </row>
    <row r="7" spans="1:11" x14ac:dyDescent="0.3">
      <c r="A7" s="61"/>
      <c r="B7" s="64"/>
      <c r="C7" s="64"/>
      <c r="D7" s="65"/>
      <c r="E7" s="91" t="s">
        <v>3</v>
      </c>
      <c r="F7" s="91"/>
      <c r="G7" s="91"/>
      <c r="H7" s="65"/>
      <c r="I7" s="64"/>
      <c r="J7" s="64"/>
      <c r="K7" s="66"/>
    </row>
    <row r="8" spans="1:11" x14ac:dyDescent="0.3">
      <c r="A8" s="89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66"/>
    </row>
    <row r="9" spans="1:11" x14ac:dyDescent="0.3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  <c r="K9" s="66"/>
    </row>
    <row r="10" spans="1:11" x14ac:dyDescent="0.3">
      <c r="A10" s="89" t="s">
        <v>6</v>
      </c>
      <c r="B10" s="89"/>
      <c r="C10" s="89"/>
      <c r="D10" s="89"/>
      <c r="E10" s="89"/>
      <c r="F10" s="89"/>
      <c r="G10" s="89"/>
      <c r="H10" s="89"/>
      <c r="I10" s="89"/>
      <c r="J10" s="89"/>
      <c r="K10" s="66"/>
    </row>
    <row r="11" spans="1:11" x14ac:dyDescent="0.3">
      <c r="A11" s="89" t="s">
        <v>7</v>
      </c>
      <c r="B11" s="89"/>
      <c r="C11" s="89"/>
      <c r="D11" s="89"/>
      <c r="E11" s="89"/>
      <c r="F11" s="89"/>
      <c r="G11" s="89"/>
      <c r="H11" s="89"/>
      <c r="I11" s="89"/>
      <c r="J11" s="89"/>
      <c r="K11" s="66"/>
    </row>
    <row r="12" spans="1:11" x14ac:dyDescent="0.3">
      <c r="A12" s="89" t="s">
        <v>254</v>
      </c>
      <c r="B12" s="89"/>
      <c r="C12" s="89"/>
      <c r="D12" s="89"/>
      <c r="E12" s="89"/>
      <c r="F12" s="89"/>
      <c r="G12" s="89"/>
      <c r="H12" s="89"/>
      <c r="I12" s="89"/>
      <c r="J12" s="89"/>
      <c r="K12" s="66"/>
    </row>
    <row r="13" spans="1:11" x14ac:dyDescent="0.3">
      <c r="A13" s="98" t="s">
        <v>255</v>
      </c>
      <c r="B13" s="98"/>
      <c r="C13" s="98"/>
      <c r="D13" s="98"/>
      <c r="E13" s="98"/>
      <c r="F13" s="98"/>
      <c r="G13" s="98"/>
      <c r="H13" s="98"/>
      <c r="I13" s="98"/>
      <c r="J13" s="98"/>
      <c r="K13" s="67"/>
    </row>
    <row r="14" spans="1:11" x14ac:dyDescent="0.3">
      <c r="A14" s="99" t="s">
        <v>256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x14ac:dyDescent="0.3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42" customHeight="1" x14ac:dyDescent="0.3">
      <c r="A16" s="55" t="s">
        <v>8</v>
      </c>
      <c r="B16" s="103" t="s">
        <v>9</v>
      </c>
      <c r="C16" s="55" t="s">
        <v>10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55" t="s">
        <v>17</v>
      </c>
      <c r="K16" s="55" t="s">
        <v>18</v>
      </c>
    </row>
    <row r="17" spans="1:11" ht="56.25" x14ac:dyDescent="0.3">
      <c r="A17" s="96" t="s">
        <v>19</v>
      </c>
      <c r="B17" s="57">
        <v>2897</v>
      </c>
      <c r="C17" s="58">
        <v>43710</v>
      </c>
      <c r="D17" s="57" t="s">
        <v>193</v>
      </c>
      <c r="E17" s="71" t="s">
        <v>336</v>
      </c>
      <c r="F17" s="100" t="s">
        <v>28</v>
      </c>
      <c r="G17" s="59" t="s">
        <v>220</v>
      </c>
      <c r="H17" s="57" t="s">
        <v>243</v>
      </c>
      <c r="I17" s="58">
        <v>43728</v>
      </c>
      <c r="J17" s="58">
        <v>43738</v>
      </c>
      <c r="K17" s="70">
        <f>'[1]1º GRAU ( 20% - 500.000,00 )'!M798</f>
        <v>785.73</v>
      </c>
    </row>
    <row r="18" spans="1:11" x14ac:dyDescent="0.3">
      <c r="A18" s="97"/>
      <c r="B18" s="57">
        <v>2898</v>
      </c>
      <c r="C18" s="58">
        <v>43711</v>
      </c>
      <c r="D18" s="57" t="s">
        <v>194</v>
      </c>
      <c r="E18" s="71" t="s">
        <v>161</v>
      </c>
      <c r="F18" s="101" t="s">
        <v>112</v>
      </c>
      <c r="G18" s="57" t="s">
        <v>221</v>
      </c>
      <c r="H18" s="57" t="s">
        <v>244</v>
      </c>
      <c r="I18" s="58">
        <v>43712</v>
      </c>
      <c r="J18" s="58">
        <v>43714</v>
      </c>
      <c r="K18" s="70">
        <f>'[1]1º GRAU ( 20% - 500.000,00 )'!M799</f>
        <v>2464.9700000000003</v>
      </c>
    </row>
    <row r="19" spans="1:11" x14ac:dyDescent="0.3">
      <c r="A19" s="97"/>
      <c r="B19" s="57">
        <v>2899</v>
      </c>
      <c r="C19" s="58">
        <v>43711</v>
      </c>
      <c r="D19" s="57" t="s">
        <v>67</v>
      </c>
      <c r="E19" s="71" t="s">
        <v>337</v>
      </c>
      <c r="F19" s="101" t="s">
        <v>112</v>
      </c>
      <c r="G19" s="57" t="s">
        <v>222</v>
      </c>
      <c r="H19" s="57" t="s">
        <v>29</v>
      </c>
      <c r="I19" s="58">
        <v>43712</v>
      </c>
      <c r="J19" s="58">
        <v>43714</v>
      </c>
      <c r="K19" s="70">
        <f>'[1]1º GRAU ( 20% - 500.000,00 )'!M800</f>
        <v>1540.33</v>
      </c>
    </row>
    <row r="20" spans="1:11" x14ac:dyDescent="0.3">
      <c r="A20" s="97"/>
      <c r="B20" s="57">
        <v>2902</v>
      </c>
      <c r="C20" s="58">
        <v>43712</v>
      </c>
      <c r="D20" s="57" t="s">
        <v>67</v>
      </c>
      <c r="E20" s="71" t="s">
        <v>337</v>
      </c>
      <c r="F20" s="101" t="s">
        <v>206</v>
      </c>
      <c r="G20" s="57" t="s">
        <v>223</v>
      </c>
      <c r="H20" s="57" t="s">
        <v>245</v>
      </c>
      <c r="I20" s="58">
        <v>43731</v>
      </c>
      <c r="J20" s="58">
        <v>43733</v>
      </c>
      <c r="K20" s="70">
        <f>'[1]1º GRAU ( 20% - 500.000,00 )'!M801</f>
        <v>1531.49</v>
      </c>
    </row>
    <row r="21" spans="1:11" ht="37.5" x14ac:dyDescent="0.3">
      <c r="A21" s="97"/>
      <c r="B21" s="57">
        <v>2903</v>
      </c>
      <c r="C21" s="58">
        <v>43712</v>
      </c>
      <c r="D21" s="57" t="s">
        <v>195</v>
      </c>
      <c r="E21" s="71" t="s">
        <v>21</v>
      </c>
      <c r="F21" s="101" t="s">
        <v>207</v>
      </c>
      <c r="G21" s="57" t="s">
        <v>224</v>
      </c>
      <c r="H21" s="57" t="s">
        <v>243</v>
      </c>
      <c r="I21" s="58">
        <v>43713</v>
      </c>
      <c r="J21" s="58">
        <v>43714</v>
      </c>
      <c r="K21" s="70">
        <f>'[1]1º GRAU ( 20% - 500.000,00 )'!M802</f>
        <v>1763.6299999999999</v>
      </c>
    </row>
    <row r="22" spans="1:11" x14ac:dyDescent="0.3">
      <c r="A22" s="97"/>
      <c r="B22" s="57">
        <v>2904</v>
      </c>
      <c r="C22" s="58">
        <v>43713</v>
      </c>
      <c r="D22" s="57" t="s">
        <v>196</v>
      </c>
      <c r="E22" s="71" t="s">
        <v>21</v>
      </c>
      <c r="F22" s="101" t="s">
        <v>208</v>
      </c>
      <c r="G22" s="57" t="s">
        <v>225</v>
      </c>
      <c r="H22" s="57" t="s">
        <v>246</v>
      </c>
      <c r="I22" s="58">
        <v>43717</v>
      </c>
      <c r="J22" s="58">
        <v>43719</v>
      </c>
      <c r="K22" s="70">
        <f>'[1]1º GRAU ( 20% - 500.000,00 )'!M803</f>
        <v>3012.5900000000006</v>
      </c>
    </row>
    <row r="23" spans="1:11" ht="22.5" customHeight="1" x14ac:dyDescent="0.3">
      <c r="A23" s="97"/>
      <c r="B23" s="57">
        <v>2905</v>
      </c>
      <c r="C23" s="58">
        <v>43713</v>
      </c>
      <c r="D23" s="57" t="s">
        <v>197</v>
      </c>
      <c r="E23" s="71" t="s">
        <v>336</v>
      </c>
      <c r="F23" s="101" t="s">
        <v>209</v>
      </c>
      <c r="G23" s="57" t="s">
        <v>226</v>
      </c>
      <c r="H23" s="57" t="s">
        <v>247</v>
      </c>
      <c r="I23" s="58">
        <v>43727</v>
      </c>
      <c r="J23" s="58">
        <v>43729</v>
      </c>
      <c r="K23" s="70">
        <f>'[1]1º GRAU ( 20% - 500.000,00 )'!M804</f>
        <v>445.71000000000004</v>
      </c>
    </row>
    <row r="24" spans="1:11" x14ac:dyDescent="0.3">
      <c r="A24" s="97"/>
      <c r="B24" s="57">
        <v>2908</v>
      </c>
      <c r="C24" s="58">
        <v>43717</v>
      </c>
      <c r="D24" s="57" t="s">
        <v>198</v>
      </c>
      <c r="E24" s="71" t="s">
        <v>21</v>
      </c>
      <c r="F24" s="101" t="s">
        <v>210</v>
      </c>
      <c r="G24" s="57" t="s">
        <v>227</v>
      </c>
      <c r="H24" s="57" t="s">
        <v>22</v>
      </c>
      <c r="I24" s="58">
        <v>43720</v>
      </c>
      <c r="J24" s="58">
        <v>43722</v>
      </c>
      <c r="K24" s="70">
        <f>'[1]1º GRAU ( 20% - 500.000,00 )'!M805</f>
        <v>1878.03</v>
      </c>
    </row>
    <row r="25" spans="1:11" x14ac:dyDescent="0.3">
      <c r="A25" s="97"/>
      <c r="B25" s="57">
        <v>2909</v>
      </c>
      <c r="C25" s="58">
        <v>43719</v>
      </c>
      <c r="D25" s="57" t="s">
        <v>199</v>
      </c>
      <c r="E25" s="71" t="s">
        <v>21</v>
      </c>
      <c r="F25" s="101" t="s">
        <v>211</v>
      </c>
      <c r="G25" s="57" t="s">
        <v>228</v>
      </c>
      <c r="H25" s="57" t="s">
        <v>22</v>
      </c>
      <c r="I25" s="58">
        <v>43720</v>
      </c>
      <c r="J25" s="58">
        <v>43724</v>
      </c>
      <c r="K25" s="70">
        <f>'[1]1º GRAU ( 20% - 500.000,00 )'!M806</f>
        <v>1902.23</v>
      </c>
    </row>
    <row r="26" spans="1:11" ht="56.25" x14ac:dyDescent="0.3">
      <c r="A26" s="97"/>
      <c r="B26" s="57">
        <v>2910</v>
      </c>
      <c r="C26" s="58">
        <v>43720</v>
      </c>
      <c r="D26" s="57" t="s">
        <v>200</v>
      </c>
      <c r="E26" s="71" t="s">
        <v>336</v>
      </c>
      <c r="F26" s="101" t="s">
        <v>212</v>
      </c>
      <c r="G26" s="57" t="s">
        <v>229</v>
      </c>
      <c r="H26" s="57" t="s">
        <v>37</v>
      </c>
      <c r="I26" s="58">
        <v>43730</v>
      </c>
      <c r="J26" s="60" t="s">
        <v>30</v>
      </c>
      <c r="K26" s="70">
        <f>'[1]1º GRAU ( 20% - 500.000,00 )'!M807</f>
        <v>452.85999999999996</v>
      </c>
    </row>
    <row r="27" spans="1:11" ht="56.25" x14ac:dyDescent="0.3">
      <c r="A27" s="97"/>
      <c r="B27" s="57">
        <v>2910</v>
      </c>
      <c r="C27" s="58">
        <v>43720</v>
      </c>
      <c r="D27" s="57" t="s">
        <v>200</v>
      </c>
      <c r="E27" s="71" t="s">
        <v>336</v>
      </c>
      <c r="F27" s="101" t="s">
        <v>212</v>
      </c>
      <c r="G27" s="57" t="s">
        <v>230</v>
      </c>
      <c r="H27" s="57" t="s">
        <v>36</v>
      </c>
      <c r="I27" s="60" t="s">
        <v>30</v>
      </c>
      <c r="J27" s="58">
        <v>43736</v>
      </c>
      <c r="K27" s="70">
        <f>'[1]1º GRAU ( 20% - 500.000,00 )'!M808</f>
        <v>476.78999999999996</v>
      </c>
    </row>
    <row r="28" spans="1:11" x14ac:dyDescent="0.3">
      <c r="A28" s="97"/>
      <c r="B28" s="57">
        <v>2918</v>
      </c>
      <c r="C28" s="58">
        <v>43724</v>
      </c>
      <c r="D28" s="57" t="s">
        <v>201</v>
      </c>
      <c r="E28" s="71" t="s">
        <v>337</v>
      </c>
      <c r="F28" s="101" t="s">
        <v>213</v>
      </c>
      <c r="G28" s="57" t="s">
        <v>231</v>
      </c>
      <c r="H28" s="57" t="s">
        <v>248</v>
      </c>
      <c r="I28" s="58">
        <v>43733</v>
      </c>
      <c r="J28" s="58"/>
      <c r="K28" s="70">
        <f>'[1]1º GRAU ( 20% - 500.000,00 )'!M809</f>
        <v>1366.05</v>
      </c>
    </row>
    <row r="29" spans="1:11" x14ac:dyDescent="0.3">
      <c r="A29" s="97"/>
      <c r="B29" s="57">
        <v>2918</v>
      </c>
      <c r="C29" s="58">
        <v>43724</v>
      </c>
      <c r="D29" s="57" t="s">
        <v>201</v>
      </c>
      <c r="E29" s="71" t="s">
        <v>337</v>
      </c>
      <c r="F29" s="101" t="s">
        <v>213</v>
      </c>
      <c r="G29" s="57" t="s">
        <v>232</v>
      </c>
      <c r="H29" s="57" t="s">
        <v>249</v>
      </c>
      <c r="I29" s="58"/>
      <c r="J29" s="58">
        <v>43735</v>
      </c>
      <c r="K29" s="70">
        <f>'[1]1º GRAU ( 20% - 500.000,00 )'!M810</f>
        <v>1107.47</v>
      </c>
    </row>
    <row r="30" spans="1:11" x14ac:dyDescent="0.3">
      <c r="A30" s="97"/>
      <c r="B30" s="57">
        <v>2919</v>
      </c>
      <c r="C30" s="58">
        <v>43724</v>
      </c>
      <c r="D30" s="57" t="s">
        <v>202</v>
      </c>
      <c r="E30" s="71" t="s">
        <v>336</v>
      </c>
      <c r="F30" s="101" t="s">
        <v>213</v>
      </c>
      <c r="G30" s="57" t="s">
        <v>233</v>
      </c>
      <c r="H30" s="57" t="s">
        <v>248</v>
      </c>
      <c r="I30" s="58">
        <v>43733</v>
      </c>
      <c r="J30" s="58"/>
      <c r="K30" s="70">
        <f>'[1]1º GRAU ( 20% - 500.000,00 )'!M811</f>
        <v>1366.05</v>
      </c>
    </row>
    <row r="31" spans="1:11" x14ac:dyDescent="0.3">
      <c r="A31" s="97"/>
      <c r="B31" s="57">
        <v>2919</v>
      </c>
      <c r="C31" s="58">
        <v>43724</v>
      </c>
      <c r="D31" s="57" t="s">
        <v>202</v>
      </c>
      <c r="E31" s="71" t="s">
        <v>336</v>
      </c>
      <c r="F31" s="101" t="s">
        <v>213</v>
      </c>
      <c r="G31" s="57" t="s">
        <v>234</v>
      </c>
      <c r="H31" s="57" t="s">
        <v>249</v>
      </c>
      <c r="I31" s="58"/>
      <c r="J31" s="58">
        <v>43735</v>
      </c>
      <c r="K31" s="70">
        <f>'[1]1º GRAU ( 20% - 500.000,00 )'!M812</f>
        <v>1363.77</v>
      </c>
    </row>
    <row r="32" spans="1:11" x14ac:dyDescent="0.3">
      <c r="A32" s="97"/>
      <c r="B32" s="57">
        <v>2923</v>
      </c>
      <c r="C32" s="58">
        <v>43725</v>
      </c>
      <c r="D32" s="57" t="s">
        <v>203</v>
      </c>
      <c r="E32" s="72" t="s">
        <v>336</v>
      </c>
      <c r="F32" s="101" t="s">
        <v>214</v>
      </c>
      <c r="G32" s="57" t="s">
        <v>235</v>
      </c>
      <c r="H32" s="57" t="s">
        <v>250</v>
      </c>
      <c r="I32" s="58">
        <v>43727</v>
      </c>
      <c r="J32" s="58"/>
      <c r="K32" s="70">
        <f>'[1]1º GRAU ( 20% - 500.000,00 )'!M813</f>
        <v>591.65000000000009</v>
      </c>
    </row>
    <row r="33" spans="1:11" x14ac:dyDescent="0.3">
      <c r="A33" s="97"/>
      <c r="B33" s="57">
        <v>2923</v>
      </c>
      <c r="C33" s="58">
        <v>43725</v>
      </c>
      <c r="D33" s="57" t="s">
        <v>203</v>
      </c>
      <c r="E33" s="72" t="s">
        <v>336</v>
      </c>
      <c r="F33" s="101" t="s">
        <v>214</v>
      </c>
      <c r="G33" s="57" t="s">
        <v>236</v>
      </c>
      <c r="H33" s="57" t="s">
        <v>251</v>
      </c>
      <c r="I33" s="58"/>
      <c r="J33" s="58">
        <v>43735</v>
      </c>
      <c r="K33" s="70">
        <f>'[1]1º GRAU ( 20% - 500.000,00 )'!M814</f>
        <v>587.89</v>
      </c>
    </row>
    <row r="34" spans="1:11" x14ac:dyDescent="0.3">
      <c r="A34" s="97"/>
      <c r="B34" s="57">
        <v>2924</v>
      </c>
      <c r="C34" s="58">
        <v>43725</v>
      </c>
      <c r="D34" s="57" t="s">
        <v>204</v>
      </c>
      <c r="E34" s="71" t="s">
        <v>338</v>
      </c>
      <c r="F34" s="101" t="s">
        <v>214</v>
      </c>
      <c r="G34" s="57" t="s">
        <v>235</v>
      </c>
      <c r="H34" s="57" t="s">
        <v>250</v>
      </c>
      <c r="I34" s="58">
        <v>43727</v>
      </c>
      <c r="J34" s="58"/>
      <c r="K34" s="70">
        <f>'[1]1º GRAU ( 20% - 500.000,00 )'!M815</f>
        <v>591.65000000000009</v>
      </c>
    </row>
    <row r="35" spans="1:11" x14ac:dyDescent="0.3">
      <c r="A35" s="97"/>
      <c r="B35" s="57">
        <v>2924</v>
      </c>
      <c r="C35" s="58">
        <v>43725</v>
      </c>
      <c r="D35" s="57" t="s">
        <v>204</v>
      </c>
      <c r="E35" s="71" t="s">
        <v>338</v>
      </c>
      <c r="F35" s="101" t="s">
        <v>214</v>
      </c>
      <c r="G35" s="57" t="s">
        <v>236</v>
      </c>
      <c r="H35" s="57" t="s">
        <v>251</v>
      </c>
      <c r="I35" s="58"/>
      <c r="J35" s="58">
        <v>43735</v>
      </c>
      <c r="K35" s="70">
        <f>'[1]1º GRAU ( 20% - 500.000,00 )'!M816</f>
        <v>587.89</v>
      </c>
    </row>
    <row r="36" spans="1:11" x14ac:dyDescent="0.3">
      <c r="A36" s="97"/>
      <c r="B36" s="57">
        <v>2933</v>
      </c>
      <c r="C36" s="58">
        <v>43728</v>
      </c>
      <c r="D36" s="57" t="s">
        <v>71</v>
      </c>
      <c r="E36" s="71" t="s">
        <v>21</v>
      </c>
      <c r="F36" s="101" t="s">
        <v>215</v>
      </c>
      <c r="G36" s="57" t="s">
        <v>237</v>
      </c>
      <c r="H36" s="57" t="s">
        <v>147</v>
      </c>
      <c r="I36" s="58">
        <v>43754</v>
      </c>
      <c r="J36" s="58">
        <v>43756</v>
      </c>
      <c r="K36" s="70">
        <f>'[1]1º GRAU ( 20% - 500.000,00 )'!M817</f>
        <v>734.03</v>
      </c>
    </row>
    <row r="37" spans="1:11" x14ac:dyDescent="0.3">
      <c r="A37" s="97"/>
      <c r="B37" s="57">
        <v>2934</v>
      </c>
      <c r="C37" s="58">
        <v>43728</v>
      </c>
      <c r="D37" s="57" t="s">
        <v>196</v>
      </c>
      <c r="E37" s="71" t="s">
        <v>21</v>
      </c>
      <c r="F37" s="101" t="s">
        <v>216</v>
      </c>
      <c r="G37" s="57" t="s">
        <v>238</v>
      </c>
      <c r="H37" s="57" t="s">
        <v>179</v>
      </c>
      <c r="I37" s="58">
        <v>43733</v>
      </c>
      <c r="J37" s="58">
        <v>43735</v>
      </c>
      <c r="K37" s="70">
        <f>'[1]1º GRAU ( 20% - 500.000,00 )'!M818</f>
        <v>3362.53</v>
      </c>
    </row>
    <row r="38" spans="1:11" x14ac:dyDescent="0.3">
      <c r="A38" s="97"/>
      <c r="B38" s="57">
        <v>2949</v>
      </c>
      <c r="C38" s="58">
        <v>43732</v>
      </c>
      <c r="D38" s="57" t="s">
        <v>339</v>
      </c>
      <c r="E38" s="71" t="s">
        <v>336</v>
      </c>
      <c r="F38" s="101" t="s">
        <v>217</v>
      </c>
      <c r="G38" s="57" t="s">
        <v>239</v>
      </c>
      <c r="H38" s="57" t="s">
        <v>147</v>
      </c>
      <c r="I38" s="58">
        <v>43736</v>
      </c>
      <c r="J38" s="58">
        <v>43743</v>
      </c>
      <c r="K38" s="70">
        <f>'[1]1º GRAU ( 20% - 500.000,00 )'!M819</f>
        <v>1583.23</v>
      </c>
    </row>
    <row r="39" spans="1:11" ht="37.5" x14ac:dyDescent="0.3">
      <c r="A39" s="97"/>
      <c r="B39" s="57">
        <v>2950</v>
      </c>
      <c r="C39" s="58">
        <v>43732</v>
      </c>
      <c r="D39" s="57" t="s">
        <v>205</v>
      </c>
      <c r="E39" s="71" t="s">
        <v>336</v>
      </c>
      <c r="F39" s="101" t="s">
        <v>218</v>
      </c>
      <c r="G39" s="57" t="s">
        <v>240</v>
      </c>
      <c r="H39" s="57" t="s">
        <v>252</v>
      </c>
      <c r="I39" s="58">
        <v>43733</v>
      </c>
      <c r="J39" s="60" t="s">
        <v>30</v>
      </c>
      <c r="K39" s="70">
        <f>'[1]1º GRAU ( 20% - 500.000,00 )'!M820</f>
        <v>1678.45</v>
      </c>
    </row>
    <row r="40" spans="1:11" ht="37.5" x14ac:dyDescent="0.3">
      <c r="A40" s="97"/>
      <c r="B40" s="57">
        <v>2950</v>
      </c>
      <c r="C40" s="58">
        <v>43732</v>
      </c>
      <c r="D40" s="57" t="s">
        <v>205</v>
      </c>
      <c r="E40" s="71" t="s">
        <v>336</v>
      </c>
      <c r="F40" s="101" t="s">
        <v>218</v>
      </c>
      <c r="G40" s="57" t="s">
        <v>241</v>
      </c>
      <c r="H40" s="57" t="s">
        <v>253</v>
      </c>
      <c r="I40" s="60" t="s">
        <v>30</v>
      </c>
      <c r="J40" s="58">
        <v>43736</v>
      </c>
      <c r="K40" s="70">
        <f>'[1]1º GRAU ( 20% - 500.000,00 )'!M821</f>
        <v>1387.06</v>
      </c>
    </row>
    <row r="41" spans="1:11" x14ac:dyDescent="0.3">
      <c r="A41" s="97"/>
      <c r="B41" s="57">
        <v>2951</v>
      </c>
      <c r="C41" s="58">
        <v>43732</v>
      </c>
      <c r="D41" s="57" t="s">
        <v>39</v>
      </c>
      <c r="E41" s="71" t="s">
        <v>336</v>
      </c>
      <c r="F41" s="101" t="s">
        <v>219</v>
      </c>
      <c r="G41" s="57" t="s">
        <v>242</v>
      </c>
      <c r="H41" s="57" t="s">
        <v>147</v>
      </c>
      <c r="I41" s="58">
        <v>43738</v>
      </c>
      <c r="J41" s="58">
        <v>43743</v>
      </c>
      <c r="K41" s="70">
        <f>'[1]1º GRAU ( 20% - 500.000,00 )'!M822</f>
        <v>1604.1299999999999</v>
      </c>
    </row>
    <row r="42" spans="1:11" ht="37.5" x14ac:dyDescent="0.3">
      <c r="A42" s="95" t="s">
        <v>31</v>
      </c>
      <c r="B42" s="57">
        <v>2893</v>
      </c>
      <c r="C42" s="58">
        <v>43710</v>
      </c>
      <c r="D42" s="57" t="s">
        <v>182</v>
      </c>
      <c r="E42" s="57" t="s">
        <v>340</v>
      </c>
      <c r="F42" s="101" t="s">
        <v>257</v>
      </c>
      <c r="G42" s="57" t="s">
        <v>286</v>
      </c>
      <c r="H42" s="57" t="s">
        <v>175</v>
      </c>
      <c r="I42" s="58">
        <v>43712</v>
      </c>
      <c r="J42" s="58">
        <v>43714</v>
      </c>
      <c r="K42" s="70">
        <f>'[1]APOIO ( 70% - 1.750.000,00 )'!N2560</f>
        <v>4271.17</v>
      </c>
    </row>
    <row r="43" spans="1:11" ht="37.5" x14ac:dyDescent="0.3">
      <c r="A43" s="95"/>
      <c r="B43" s="57">
        <v>2894</v>
      </c>
      <c r="C43" s="58">
        <v>43710</v>
      </c>
      <c r="D43" s="57" t="s">
        <v>183</v>
      </c>
      <c r="E43" s="57" t="s">
        <v>341</v>
      </c>
      <c r="F43" s="101" t="s">
        <v>257</v>
      </c>
      <c r="G43" s="57" t="s">
        <v>286</v>
      </c>
      <c r="H43" s="57" t="s">
        <v>175</v>
      </c>
      <c r="I43" s="58">
        <v>43712</v>
      </c>
      <c r="J43" s="58">
        <v>43714</v>
      </c>
      <c r="K43" s="70">
        <f>'[1]APOIO ( 70% - 1.750.000,00 )'!N2561</f>
        <v>4271.17</v>
      </c>
    </row>
    <row r="44" spans="1:11" ht="37.5" x14ac:dyDescent="0.3">
      <c r="A44" s="95"/>
      <c r="B44" s="57">
        <v>2895</v>
      </c>
      <c r="C44" s="58">
        <v>43710</v>
      </c>
      <c r="D44" s="57" t="s">
        <v>258</v>
      </c>
      <c r="E44" s="57" t="s">
        <v>342</v>
      </c>
      <c r="F44" s="101" t="s">
        <v>257</v>
      </c>
      <c r="G44" s="57" t="s">
        <v>286</v>
      </c>
      <c r="H44" s="57" t="s">
        <v>175</v>
      </c>
      <c r="I44" s="58">
        <v>43712</v>
      </c>
      <c r="J44" s="58">
        <v>43714</v>
      </c>
      <c r="K44" s="70">
        <f>'[1]APOIO ( 70% - 1.750.000,00 )'!N2562</f>
        <v>4271.17</v>
      </c>
    </row>
    <row r="45" spans="1:11" ht="37.5" x14ac:dyDescent="0.3">
      <c r="A45" s="95"/>
      <c r="B45" s="57">
        <v>2896</v>
      </c>
      <c r="C45" s="58">
        <v>43710</v>
      </c>
      <c r="D45" s="57" t="s">
        <v>191</v>
      </c>
      <c r="E45" s="57" t="s">
        <v>343</v>
      </c>
      <c r="F45" s="101" t="s">
        <v>259</v>
      </c>
      <c r="G45" s="57" t="s">
        <v>287</v>
      </c>
      <c r="H45" s="57" t="s">
        <v>243</v>
      </c>
      <c r="I45" s="58">
        <v>43713</v>
      </c>
      <c r="J45" s="58">
        <v>43714</v>
      </c>
      <c r="K45" s="70">
        <f>'[1]APOIO ( 70% - 1.750.000,00 )'!N2563</f>
        <v>1699.83</v>
      </c>
    </row>
    <row r="46" spans="1:11" x14ac:dyDescent="0.3">
      <c r="A46" s="95"/>
      <c r="B46" s="57">
        <v>2900</v>
      </c>
      <c r="C46" s="58">
        <v>43711</v>
      </c>
      <c r="D46" s="57" t="s">
        <v>184</v>
      </c>
      <c r="E46" s="57" t="s">
        <v>344</v>
      </c>
      <c r="F46" s="101" t="s">
        <v>260</v>
      </c>
      <c r="G46" s="57" t="s">
        <v>288</v>
      </c>
      <c r="H46" s="57" t="s">
        <v>185</v>
      </c>
      <c r="I46" s="58">
        <v>43717</v>
      </c>
      <c r="J46" s="58">
        <v>43722</v>
      </c>
      <c r="K46" s="70">
        <f>'[1]APOIO ( 70% - 1.750.000,00 )'!N2564</f>
        <v>718.63</v>
      </c>
    </row>
    <row r="47" spans="1:11" ht="75" x14ac:dyDescent="0.3">
      <c r="A47" s="95"/>
      <c r="B47" s="57">
        <v>2901</v>
      </c>
      <c r="C47" s="58">
        <v>43711</v>
      </c>
      <c r="D47" s="57" t="s">
        <v>261</v>
      </c>
      <c r="E47" s="57" t="s">
        <v>340</v>
      </c>
      <c r="F47" s="101" t="s">
        <v>262</v>
      </c>
      <c r="G47" s="57" t="s">
        <v>289</v>
      </c>
      <c r="H47" s="57" t="s">
        <v>186</v>
      </c>
      <c r="I47" s="58">
        <v>43712</v>
      </c>
      <c r="J47" s="58">
        <v>43715</v>
      </c>
      <c r="K47" s="70">
        <f>'[1]APOIO ( 70% - 1.750.000,00 )'!N2565</f>
        <v>1967.04</v>
      </c>
    </row>
    <row r="48" spans="1:11" ht="37.5" x14ac:dyDescent="0.3">
      <c r="A48" s="95"/>
      <c r="B48" s="57">
        <v>2906</v>
      </c>
      <c r="C48" s="58">
        <v>43713</v>
      </c>
      <c r="D48" s="57" t="s">
        <v>263</v>
      </c>
      <c r="E48" s="57" t="s">
        <v>345</v>
      </c>
      <c r="F48" s="101" t="s">
        <v>264</v>
      </c>
      <c r="G48" s="57" t="s">
        <v>290</v>
      </c>
      <c r="H48" s="57" t="s">
        <v>291</v>
      </c>
      <c r="I48" s="58">
        <v>43727</v>
      </c>
      <c r="J48" s="58"/>
      <c r="K48" s="70">
        <f>'[1]APOIO ( 70% - 1.750.000,00 )'!N2566</f>
        <v>395.95</v>
      </c>
    </row>
    <row r="49" spans="1:11" ht="37.5" x14ac:dyDescent="0.3">
      <c r="A49" s="95"/>
      <c r="B49" s="57">
        <v>2906</v>
      </c>
      <c r="C49" s="58">
        <v>43713</v>
      </c>
      <c r="D49" s="57" t="s">
        <v>263</v>
      </c>
      <c r="E49" s="57" t="s">
        <v>345</v>
      </c>
      <c r="F49" s="101" t="s">
        <v>264</v>
      </c>
      <c r="G49" s="57" t="s">
        <v>292</v>
      </c>
      <c r="H49" s="57" t="s">
        <v>293</v>
      </c>
      <c r="I49" s="58"/>
      <c r="J49" s="58">
        <v>43728</v>
      </c>
      <c r="K49" s="70">
        <f>'[1]APOIO ( 70% - 1.750.000,00 )'!N2567</f>
        <v>277.86</v>
      </c>
    </row>
    <row r="50" spans="1:11" x14ac:dyDescent="0.3">
      <c r="A50" s="95"/>
      <c r="B50" s="57">
        <v>2907</v>
      </c>
      <c r="C50" s="58">
        <v>43714</v>
      </c>
      <c r="D50" s="57" t="s">
        <v>263</v>
      </c>
      <c r="E50" s="57" t="s">
        <v>345</v>
      </c>
      <c r="F50" s="101" t="s">
        <v>265</v>
      </c>
      <c r="G50" s="57" t="s">
        <v>294</v>
      </c>
      <c r="H50" s="57" t="s">
        <v>295</v>
      </c>
      <c r="I50" s="58">
        <v>43716</v>
      </c>
      <c r="J50" s="60" t="s">
        <v>30</v>
      </c>
      <c r="K50" s="70">
        <f>'[1]APOIO ( 70% - 1.750.000,00 )'!N2568</f>
        <v>1935.45</v>
      </c>
    </row>
    <row r="51" spans="1:11" x14ac:dyDescent="0.3">
      <c r="A51" s="95"/>
      <c r="B51" s="57">
        <v>2907</v>
      </c>
      <c r="C51" s="58">
        <v>43714</v>
      </c>
      <c r="D51" s="57" t="s">
        <v>263</v>
      </c>
      <c r="E51" s="57" t="s">
        <v>345</v>
      </c>
      <c r="F51" s="101" t="s">
        <v>265</v>
      </c>
      <c r="G51" s="57" t="s">
        <v>296</v>
      </c>
      <c r="H51" s="57" t="s">
        <v>190</v>
      </c>
      <c r="I51" s="60" t="s">
        <v>30</v>
      </c>
      <c r="J51" s="58">
        <v>43720</v>
      </c>
      <c r="K51" s="70">
        <f>'[1]APOIO ( 70% - 1.750.000,00 )'!N2569</f>
        <v>2138.0600000000004</v>
      </c>
    </row>
    <row r="52" spans="1:11" x14ac:dyDescent="0.3">
      <c r="A52" s="95"/>
      <c r="B52" s="57">
        <v>2911</v>
      </c>
      <c r="C52" s="58">
        <v>43720</v>
      </c>
      <c r="D52" s="57" t="s">
        <v>33</v>
      </c>
      <c r="E52" s="57" t="s">
        <v>340</v>
      </c>
      <c r="F52" s="101" t="s">
        <v>266</v>
      </c>
      <c r="G52" s="57" t="s">
        <v>297</v>
      </c>
      <c r="H52" s="57" t="s">
        <v>174</v>
      </c>
      <c r="I52" s="58">
        <v>43724</v>
      </c>
      <c r="J52" s="58">
        <v>43726</v>
      </c>
      <c r="K52" s="70">
        <f>'[1]APOIO ( 70% - 1.750.000,00 )'!N2570</f>
        <v>2434.6300000000006</v>
      </c>
    </row>
    <row r="53" spans="1:11" ht="37.5" x14ac:dyDescent="0.3">
      <c r="A53" s="95"/>
      <c r="B53" s="57">
        <v>2912</v>
      </c>
      <c r="C53" s="58">
        <v>43718</v>
      </c>
      <c r="D53" s="73" t="s">
        <v>32</v>
      </c>
      <c r="E53" s="57" t="s">
        <v>346</v>
      </c>
      <c r="F53" s="102" t="s">
        <v>267</v>
      </c>
      <c r="G53" s="57" t="s">
        <v>298</v>
      </c>
      <c r="H53" s="57" t="s">
        <v>299</v>
      </c>
      <c r="I53" s="58">
        <v>43734</v>
      </c>
      <c r="J53" s="58">
        <v>43734</v>
      </c>
      <c r="K53" s="70">
        <f>'[1]APOIO ( 70% - 1.750.000,00 )'!N2571</f>
        <v>1682.74</v>
      </c>
    </row>
    <row r="54" spans="1:11" x14ac:dyDescent="0.3">
      <c r="A54" s="95"/>
      <c r="B54" s="57">
        <v>2913</v>
      </c>
      <c r="C54" s="58">
        <v>43720</v>
      </c>
      <c r="D54" s="57" t="s">
        <v>178</v>
      </c>
      <c r="E54" s="57" t="s">
        <v>336</v>
      </c>
      <c r="F54" s="101" t="s">
        <v>268</v>
      </c>
      <c r="G54" s="57" t="s">
        <v>300</v>
      </c>
      <c r="H54" s="57" t="s">
        <v>301</v>
      </c>
      <c r="I54" s="58">
        <v>43728</v>
      </c>
      <c r="J54" s="58">
        <v>43735</v>
      </c>
      <c r="K54" s="74">
        <f>'[1]APOIO ( 70% - 1.750.000,00 )'!N2572</f>
        <v>1879.09</v>
      </c>
    </row>
    <row r="55" spans="1:11" x14ac:dyDescent="0.3">
      <c r="A55" s="95"/>
      <c r="B55" s="57">
        <v>2914</v>
      </c>
      <c r="C55" s="58">
        <v>43720</v>
      </c>
      <c r="D55" s="75" t="s">
        <v>347</v>
      </c>
      <c r="E55" s="57" t="s">
        <v>340</v>
      </c>
      <c r="F55" s="101" t="s">
        <v>268</v>
      </c>
      <c r="G55" s="57" t="s">
        <v>302</v>
      </c>
      <c r="H55" s="57" t="s">
        <v>301</v>
      </c>
      <c r="I55" s="58">
        <v>43728</v>
      </c>
      <c r="J55" s="58">
        <v>43735</v>
      </c>
      <c r="K55" s="74">
        <f>'[1]APOIO ( 70% - 1.750.000,00 )'!N2573</f>
        <v>1923.09</v>
      </c>
    </row>
    <row r="56" spans="1:11" x14ac:dyDescent="0.3">
      <c r="A56" s="95"/>
      <c r="B56" s="57">
        <v>2915</v>
      </c>
      <c r="C56" s="58">
        <v>43720</v>
      </c>
      <c r="D56" s="57" t="s">
        <v>177</v>
      </c>
      <c r="E56" s="57" t="s">
        <v>348</v>
      </c>
      <c r="F56" s="101" t="s">
        <v>268</v>
      </c>
      <c r="G56" s="57" t="s">
        <v>303</v>
      </c>
      <c r="H56" s="57" t="s">
        <v>301</v>
      </c>
      <c r="I56" s="58">
        <v>43728</v>
      </c>
      <c r="J56" s="58">
        <v>43735</v>
      </c>
      <c r="K56" s="70">
        <f>'[1]APOIO ( 70% - 1.750.000,00 )'!N2574</f>
        <v>1923.09</v>
      </c>
    </row>
    <row r="57" spans="1:11" x14ac:dyDescent="0.3">
      <c r="A57" s="95"/>
      <c r="B57" s="57">
        <v>2916</v>
      </c>
      <c r="C57" s="58">
        <v>43720</v>
      </c>
      <c r="D57" s="57" t="s">
        <v>269</v>
      </c>
      <c r="E57" s="57" t="s">
        <v>340</v>
      </c>
      <c r="F57" s="101" t="s">
        <v>268</v>
      </c>
      <c r="G57" s="57" t="s">
        <v>304</v>
      </c>
      <c r="H57" s="57" t="s">
        <v>301</v>
      </c>
      <c r="I57" s="58">
        <v>43728</v>
      </c>
      <c r="J57" s="58">
        <v>43735</v>
      </c>
      <c r="K57" s="70">
        <f>'[1]APOIO ( 70% - 1.750.000,00 )'!N2575</f>
        <v>1879.09</v>
      </c>
    </row>
    <row r="58" spans="1:11" x14ac:dyDescent="0.3">
      <c r="A58" s="95"/>
      <c r="B58" s="57">
        <v>2917</v>
      </c>
      <c r="C58" s="58">
        <v>43720</v>
      </c>
      <c r="D58" s="57" t="s">
        <v>176</v>
      </c>
      <c r="E58" s="57" t="s">
        <v>50</v>
      </c>
      <c r="F58" s="101" t="s">
        <v>268</v>
      </c>
      <c r="G58" s="57" t="s">
        <v>305</v>
      </c>
      <c r="H58" s="57" t="s">
        <v>301</v>
      </c>
      <c r="I58" s="58">
        <v>43728</v>
      </c>
      <c r="J58" s="58">
        <v>43735</v>
      </c>
      <c r="K58" s="74">
        <f>'[1]APOIO ( 70% - 1.750.000,00 )'!N2576</f>
        <v>1923.09</v>
      </c>
    </row>
    <row r="59" spans="1:11" ht="37.5" x14ac:dyDescent="0.3">
      <c r="A59" s="95"/>
      <c r="B59" s="57">
        <v>2920</v>
      </c>
      <c r="C59" s="58">
        <v>43724</v>
      </c>
      <c r="D59" s="57" t="s">
        <v>192</v>
      </c>
      <c r="E59" s="57" t="s">
        <v>349</v>
      </c>
      <c r="F59" s="101" t="s">
        <v>270</v>
      </c>
      <c r="G59" s="57" t="s">
        <v>306</v>
      </c>
      <c r="H59" s="57" t="s">
        <v>179</v>
      </c>
      <c r="I59" s="58">
        <v>43731</v>
      </c>
      <c r="J59" s="58">
        <v>43731</v>
      </c>
      <c r="K59" s="70">
        <f>'[1]APOIO ( 70% - 1.750.000,00 )'!N2577</f>
        <v>2729.81</v>
      </c>
    </row>
    <row r="60" spans="1:11" ht="37.5" x14ac:dyDescent="0.3">
      <c r="A60" s="95"/>
      <c r="B60" s="57">
        <v>2921</v>
      </c>
      <c r="C60" s="58">
        <v>43724</v>
      </c>
      <c r="D60" s="57" t="s">
        <v>271</v>
      </c>
      <c r="E60" s="57" t="s">
        <v>336</v>
      </c>
      <c r="F60" s="101" t="s">
        <v>272</v>
      </c>
      <c r="G60" s="57" t="s">
        <v>307</v>
      </c>
      <c r="H60" s="57" t="s">
        <v>174</v>
      </c>
      <c r="I60" s="58">
        <v>43736</v>
      </c>
      <c r="J60" s="58">
        <v>43743</v>
      </c>
      <c r="K60" s="70">
        <f>'[1]APOIO ( 70% - 1.750.000,00 )'!N2578</f>
        <v>980.43000000000006</v>
      </c>
    </row>
    <row r="61" spans="1:11" ht="75" x14ac:dyDescent="0.3">
      <c r="A61" s="95"/>
      <c r="B61" s="57">
        <v>2922</v>
      </c>
      <c r="C61" s="58">
        <v>43725</v>
      </c>
      <c r="D61" s="57" t="s">
        <v>34</v>
      </c>
      <c r="E61" s="57" t="s">
        <v>350</v>
      </c>
      <c r="F61" s="101" t="s">
        <v>273</v>
      </c>
      <c r="G61" s="57" t="s">
        <v>308</v>
      </c>
      <c r="H61" s="57" t="s">
        <v>309</v>
      </c>
      <c r="I61" s="58">
        <v>43727</v>
      </c>
      <c r="J61" s="58">
        <v>43730</v>
      </c>
      <c r="K61" s="70">
        <f>'[1]APOIO ( 70% - 1.750.000,00 )'!N2579</f>
        <v>1381.56</v>
      </c>
    </row>
    <row r="62" spans="1:11" x14ac:dyDescent="0.3">
      <c r="A62" s="95"/>
      <c r="B62" s="57">
        <v>2925</v>
      </c>
      <c r="C62" s="58">
        <v>43727</v>
      </c>
      <c r="D62" s="57" t="s">
        <v>274</v>
      </c>
      <c r="E62" s="57" t="s">
        <v>336</v>
      </c>
      <c r="F62" s="101" t="s">
        <v>268</v>
      </c>
      <c r="G62" s="57" t="s">
        <v>310</v>
      </c>
      <c r="H62" s="57" t="s">
        <v>301</v>
      </c>
      <c r="I62" s="58">
        <v>43728</v>
      </c>
      <c r="J62" s="58">
        <v>43735</v>
      </c>
      <c r="K62" s="70">
        <f>'[1]APOIO ( 70% - 1.750.000,00 )'!N2580</f>
        <v>2187.0900000000006</v>
      </c>
    </row>
    <row r="63" spans="1:11" ht="56.25" x14ac:dyDescent="0.3">
      <c r="A63" s="95"/>
      <c r="B63" s="57">
        <v>2926</v>
      </c>
      <c r="C63" s="58">
        <v>43727</v>
      </c>
      <c r="D63" s="57" t="s">
        <v>275</v>
      </c>
      <c r="E63" s="57" t="s">
        <v>340</v>
      </c>
      <c r="F63" s="101" t="s">
        <v>276</v>
      </c>
      <c r="G63" s="57" t="s">
        <v>311</v>
      </c>
      <c r="H63" s="57" t="s">
        <v>174</v>
      </c>
      <c r="I63" s="58">
        <v>43736</v>
      </c>
      <c r="J63" s="58">
        <v>43743</v>
      </c>
      <c r="K63" s="70">
        <f>'[1]APOIO ( 70% - 1.750.000,00 )'!N2581</f>
        <v>980.43000000000006</v>
      </c>
    </row>
    <row r="64" spans="1:11" ht="37.5" x14ac:dyDescent="0.3">
      <c r="A64" s="95"/>
      <c r="B64" s="57">
        <v>2927</v>
      </c>
      <c r="C64" s="58">
        <v>43728</v>
      </c>
      <c r="D64" s="57" t="s">
        <v>38</v>
      </c>
      <c r="E64" s="57" t="s">
        <v>351</v>
      </c>
      <c r="F64" s="101" t="s">
        <v>277</v>
      </c>
      <c r="G64" s="57" t="s">
        <v>312</v>
      </c>
      <c r="H64" s="57" t="s">
        <v>252</v>
      </c>
      <c r="I64" s="58">
        <v>43733</v>
      </c>
      <c r="J64" s="58"/>
      <c r="K64" s="70">
        <f>'[1]APOIO ( 70% - 1.750.000,00 )'!N2582</f>
        <v>1727.55</v>
      </c>
    </row>
    <row r="65" spans="1:11" ht="37.5" x14ac:dyDescent="0.3">
      <c r="A65" s="95"/>
      <c r="B65" s="57">
        <v>2927</v>
      </c>
      <c r="C65" s="58">
        <v>43728</v>
      </c>
      <c r="D65" s="57" t="s">
        <v>38</v>
      </c>
      <c r="E65" s="57" t="s">
        <v>351</v>
      </c>
      <c r="F65" s="101" t="s">
        <v>277</v>
      </c>
      <c r="G65" s="57" t="s">
        <v>313</v>
      </c>
      <c r="H65" s="57" t="s">
        <v>253</v>
      </c>
      <c r="I65" s="58"/>
      <c r="J65" s="58">
        <v>43736</v>
      </c>
      <c r="K65" s="70">
        <f>'[1]APOIO ( 70% - 1.750.000,00 )'!N2583</f>
        <v>1751.55</v>
      </c>
    </row>
    <row r="66" spans="1:11" ht="37.5" x14ac:dyDescent="0.3">
      <c r="A66" s="95"/>
      <c r="B66" s="57">
        <v>2928</v>
      </c>
      <c r="C66" s="58">
        <v>43728</v>
      </c>
      <c r="D66" s="57" t="s">
        <v>278</v>
      </c>
      <c r="E66" s="57" t="s">
        <v>352</v>
      </c>
      <c r="F66" s="101" t="s">
        <v>277</v>
      </c>
      <c r="G66" s="57" t="s">
        <v>314</v>
      </c>
      <c r="H66" s="57" t="s">
        <v>252</v>
      </c>
      <c r="I66" s="58">
        <v>43733</v>
      </c>
      <c r="J66" s="58"/>
      <c r="K66" s="76">
        <f>'[1]APOIO ( 70% - 1.750.000,00 )'!N2584</f>
        <v>1657.55</v>
      </c>
    </row>
    <row r="67" spans="1:11" ht="37.5" x14ac:dyDescent="0.3">
      <c r="A67" s="95"/>
      <c r="B67" s="57">
        <v>2928</v>
      </c>
      <c r="C67" s="58">
        <v>43728</v>
      </c>
      <c r="D67" s="57" t="s">
        <v>278</v>
      </c>
      <c r="E67" s="57" t="s">
        <v>352</v>
      </c>
      <c r="F67" s="101" t="s">
        <v>277</v>
      </c>
      <c r="G67" s="57" t="s">
        <v>315</v>
      </c>
      <c r="H67" s="57" t="s">
        <v>253</v>
      </c>
      <c r="I67" s="58"/>
      <c r="J67" s="58">
        <v>43736</v>
      </c>
      <c r="K67" s="76">
        <f>'[1]APOIO ( 70% - 1.750.000,00 )'!N2585</f>
        <v>1637.55</v>
      </c>
    </row>
    <row r="68" spans="1:11" ht="37.5" x14ac:dyDescent="0.3">
      <c r="A68" s="95"/>
      <c r="B68" s="57">
        <v>2929</v>
      </c>
      <c r="C68" s="58">
        <v>43728</v>
      </c>
      <c r="D68" s="57" t="s">
        <v>32</v>
      </c>
      <c r="E68" s="57" t="s">
        <v>346</v>
      </c>
      <c r="F68" s="101" t="s">
        <v>279</v>
      </c>
      <c r="G68" s="57" t="s">
        <v>316</v>
      </c>
      <c r="H68" s="57" t="s">
        <v>175</v>
      </c>
      <c r="I68" s="58">
        <v>43732</v>
      </c>
      <c r="J68" s="58">
        <v>43734</v>
      </c>
      <c r="K68" s="76">
        <f>'[1]APOIO ( 70% - 1.750.000,00 )'!N2586</f>
        <v>618.59</v>
      </c>
    </row>
    <row r="69" spans="1:11" ht="37.5" x14ac:dyDescent="0.3">
      <c r="A69" s="95"/>
      <c r="B69" s="57">
        <v>2930</v>
      </c>
      <c r="C69" s="58">
        <v>43728</v>
      </c>
      <c r="D69" s="57" t="s">
        <v>271</v>
      </c>
      <c r="E69" s="57" t="s">
        <v>336</v>
      </c>
      <c r="F69" s="101" t="s">
        <v>272</v>
      </c>
      <c r="G69" s="57" t="s">
        <v>317</v>
      </c>
      <c r="H69" s="57" t="s">
        <v>174</v>
      </c>
      <c r="I69" s="58">
        <v>43736</v>
      </c>
      <c r="J69" s="58">
        <v>43743</v>
      </c>
      <c r="K69" s="70">
        <f>'[1]APOIO ( 70% - 1.750.000,00 )'!N2587</f>
        <v>1188.33</v>
      </c>
    </row>
    <row r="70" spans="1:11" x14ac:dyDescent="0.3">
      <c r="A70" s="95"/>
      <c r="B70" s="57">
        <v>2931</v>
      </c>
      <c r="C70" s="58">
        <v>43728</v>
      </c>
      <c r="D70" s="57" t="s">
        <v>176</v>
      </c>
      <c r="E70" s="57" t="s">
        <v>50</v>
      </c>
      <c r="F70" s="101" t="s">
        <v>280</v>
      </c>
      <c r="G70" s="57" t="s">
        <v>318</v>
      </c>
      <c r="H70" s="57" t="s">
        <v>180</v>
      </c>
      <c r="I70" s="58">
        <v>43746</v>
      </c>
      <c r="J70" s="58"/>
      <c r="K70" s="76">
        <f>'[1]APOIO ( 70% - 1.750.000,00 )'!N2588</f>
        <v>1009.6500000000001</v>
      </c>
    </row>
    <row r="71" spans="1:11" x14ac:dyDescent="0.3">
      <c r="A71" s="95"/>
      <c r="B71" s="57">
        <v>2931</v>
      </c>
      <c r="C71" s="58">
        <v>43728</v>
      </c>
      <c r="D71" s="57" t="s">
        <v>176</v>
      </c>
      <c r="E71" s="57" t="s">
        <v>50</v>
      </c>
      <c r="F71" s="101" t="s">
        <v>280</v>
      </c>
      <c r="G71" s="57" t="s">
        <v>319</v>
      </c>
      <c r="H71" s="57" t="s">
        <v>181</v>
      </c>
      <c r="I71" s="58"/>
      <c r="J71" s="58">
        <v>43748</v>
      </c>
      <c r="K71" s="76">
        <f>'[1]APOIO ( 70% - 1.750.000,00 )'!N2589</f>
        <v>1860.77</v>
      </c>
    </row>
    <row r="72" spans="1:11" x14ac:dyDescent="0.3">
      <c r="A72" s="95"/>
      <c r="B72" s="57">
        <v>2932</v>
      </c>
      <c r="C72" s="58">
        <v>43728</v>
      </c>
      <c r="D72" s="73" t="s">
        <v>177</v>
      </c>
      <c r="E72" s="57" t="s">
        <v>348</v>
      </c>
      <c r="F72" s="101" t="s">
        <v>280</v>
      </c>
      <c r="G72" s="57" t="s">
        <v>320</v>
      </c>
      <c r="H72" s="57" t="s">
        <v>180</v>
      </c>
      <c r="I72" s="58">
        <v>43746</v>
      </c>
      <c r="J72" s="58"/>
      <c r="K72" s="76">
        <f>'[1]APOIO ( 70% - 1.750.000,00 )'!N2590</f>
        <v>55.01</v>
      </c>
    </row>
    <row r="73" spans="1:11" x14ac:dyDescent="0.3">
      <c r="A73" s="95"/>
      <c r="B73" s="57">
        <v>2932</v>
      </c>
      <c r="C73" s="58">
        <v>43728</v>
      </c>
      <c r="D73" s="73" t="s">
        <v>177</v>
      </c>
      <c r="E73" s="57" t="s">
        <v>348</v>
      </c>
      <c r="F73" s="101" t="s">
        <v>280</v>
      </c>
      <c r="G73" s="57" t="s">
        <v>321</v>
      </c>
      <c r="H73" s="57" t="s">
        <v>181</v>
      </c>
      <c r="I73" s="58"/>
      <c r="J73" s="58">
        <v>43748</v>
      </c>
      <c r="K73" s="76">
        <f>'[1]APOIO ( 70% - 1.750.000,00 )'!N2591</f>
        <v>1860.77</v>
      </c>
    </row>
    <row r="74" spans="1:11" ht="56.25" x14ac:dyDescent="0.3">
      <c r="A74" s="95"/>
      <c r="B74" s="57">
        <v>2935</v>
      </c>
      <c r="C74" s="58">
        <v>43728</v>
      </c>
      <c r="D74" s="57" t="s">
        <v>263</v>
      </c>
      <c r="E74" s="57" t="s">
        <v>345</v>
      </c>
      <c r="F74" s="101" t="s">
        <v>281</v>
      </c>
      <c r="G74" s="57" t="s">
        <v>322</v>
      </c>
      <c r="H74" s="57" t="s">
        <v>180</v>
      </c>
      <c r="I74" s="58">
        <v>43733</v>
      </c>
      <c r="J74" s="60" t="s">
        <v>30</v>
      </c>
      <c r="K74" s="76">
        <f>'[1]APOIO ( 70% - 1.750.000,00 )'!N2592</f>
        <v>1786.45</v>
      </c>
    </row>
    <row r="75" spans="1:11" ht="56.25" x14ac:dyDescent="0.3">
      <c r="A75" s="95"/>
      <c r="B75" s="57">
        <v>2935</v>
      </c>
      <c r="C75" s="58">
        <v>43728</v>
      </c>
      <c r="D75" s="57" t="s">
        <v>263</v>
      </c>
      <c r="E75" s="57" t="s">
        <v>345</v>
      </c>
      <c r="F75" s="101" t="s">
        <v>281</v>
      </c>
      <c r="G75" s="57" t="s">
        <v>323</v>
      </c>
      <c r="H75" s="57" t="s">
        <v>181</v>
      </c>
      <c r="I75" s="60" t="s">
        <v>30</v>
      </c>
      <c r="J75" s="58">
        <v>43748</v>
      </c>
      <c r="K75" s="76">
        <f>'[1]APOIO ( 70% - 1.750.000,00 )'!N2593</f>
        <v>2045.5700000000002</v>
      </c>
    </row>
    <row r="76" spans="1:11" ht="56.25" x14ac:dyDescent="0.3">
      <c r="A76" s="95"/>
      <c r="B76" s="57">
        <v>2936</v>
      </c>
      <c r="C76" s="58">
        <v>43733</v>
      </c>
      <c r="D76" s="57" t="s">
        <v>187</v>
      </c>
      <c r="E76" s="57" t="s">
        <v>353</v>
      </c>
      <c r="F76" s="101" t="s">
        <v>281</v>
      </c>
      <c r="G76" s="57" t="s">
        <v>324</v>
      </c>
      <c r="H76" s="57" t="s">
        <v>325</v>
      </c>
      <c r="I76" s="58">
        <v>43746</v>
      </c>
      <c r="J76" s="58">
        <v>43748</v>
      </c>
      <c r="K76" s="76">
        <f>'[1]APOIO ( 70% - 1.750.000,00 )'!N2594</f>
        <v>2783.31</v>
      </c>
    </row>
    <row r="77" spans="1:11" ht="56.25" x14ac:dyDescent="0.3">
      <c r="A77" s="95"/>
      <c r="B77" s="57">
        <v>2937</v>
      </c>
      <c r="C77" s="58">
        <v>43733</v>
      </c>
      <c r="D77" s="57" t="s">
        <v>188</v>
      </c>
      <c r="E77" s="57" t="s">
        <v>50</v>
      </c>
      <c r="F77" s="101" t="s">
        <v>281</v>
      </c>
      <c r="G77" s="57" t="s">
        <v>326</v>
      </c>
      <c r="H77" s="57" t="s">
        <v>325</v>
      </c>
      <c r="I77" s="58">
        <v>43746</v>
      </c>
      <c r="J77" s="58">
        <v>43748</v>
      </c>
      <c r="K77" s="76">
        <f>'[1]APOIO ( 70% - 1.750.000,00 )'!N2595</f>
        <v>2783.31</v>
      </c>
    </row>
    <row r="78" spans="1:11" x14ac:dyDescent="0.3">
      <c r="A78" s="95"/>
      <c r="B78" s="57">
        <v>2938</v>
      </c>
      <c r="C78" s="58">
        <v>43734</v>
      </c>
      <c r="D78" s="57" t="s">
        <v>189</v>
      </c>
      <c r="E78" s="57" t="s">
        <v>348</v>
      </c>
      <c r="F78" s="101" t="s">
        <v>282</v>
      </c>
      <c r="G78" s="57" t="s">
        <v>327</v>
      </c>
      <c r="H78" s="57" t="s">
        <v>175</v>
      </c>
      <c r="I78" s="58">
        <v>43737</v>
      </c>
      <c r="J78" s="58">
        <v>43743</v>
      </c>
      <c r="K78" s="76">
        <f>'[1]APOIO ( 70% - 1.750.000,00 )'!N2596</f>
        <v>1771.33</v>
      </c>
    </row>
    <row r="79" spans="1:11" x14ac:dyDescent="0.3">
      <c r="A79" s="95"/>
      <c r="B79" s="57">
        <v>2939</v>
      </c>
      <c r="C79" s="58">
        <v>43734</v>
      </c>
      <c r="D79" s="57" t="s">
        <v>178</v>
      </c>
      <c r="E79" s="57" t="s">
        <v>336</v>
      </c>
      <c r="F79" s="101" t="s">
        <v>282</v>
      </c>
      <c r="G79" s="57" t="s">
        <v>328</v>
      </c>
      <c r="H79" s="57" t="s">
        <v>175</v>
      </c>
      <c r="I79" s="58">
        <v>43737</v>
      </c>
      <c r="J79" s="58">
        <v>43743</v>
      </c>
      <c r="K79" s="76">
        <f>'[1]APOIO ( 70% - 1.750.000,00 )'!N2597</f>
        <v>1771.33</v>
      </c>
    </row>
    <row r="80" spans="1:11" x14ac:dyDescent="0.3">
      <c r="A80" s="95"/>
      <c r="B80" s="57">
        <v>2940</v>
      </c>
      <c r="C80" s="58">
        <v>43734</v>
      </c>
      <c r="D80" s="57" t="s">
        <v>274</v>
      </c>
      <c r="E80" s="57" t="s">
        <v>336</v>
      </c>
      <c r="F80" s="101" t="s">
        <v>282</v>
      </c>
      <c r="G80" s="57" t="s">
        <v>329</v>
      </c>
      <c r="H80" s="57" t="s">
        <v>175</v>
      </c>
      <c r="I80" s="58">
        <v>43737</v>
      </c>
      <c r="J80" s="58">
        <v>43743</v>
      </c>
      <c r="K80" s="76">
        <f>'[1]APOIO ( 70% - 1.750.000,00 )'!N2598</f>
        <v>1541.4299999999998</v>
      </c>
    </row>
    <row r="81" spans="1:11" x14ac:dyDescent="0.3">
      <c r="A81" s="95"/>
      <c r="B81" s="57">
        <v>2941</v>
      </c>
      <c r="C81" s="58">
        <v>43735</v>
      </c>
      <c r="D81" s="57" t="s">
        <v>283</v>
      </c>
      <c r="E81" s="57" t="s">
        <v>350</v>
      </c>
      <c r="F81" s="101" t="s">
        <v>284</v>
      </c>
      <c r="G81" s="57" t="s">
        <v>330</v>
      </c>
      <c r="H81" s="57" t="s">
        <v>325</v>
      </c>
      <c r="I81" s="58">
        <v>43739</v>
      </c>
      <c r="J81" s="58">
        <v>43741</v>
      </c>
      <c r="K81" s="76">
        <f>'[1]APOIO ( 70% - 1.750.000,00 )'!N2599</f>
        <v>3196.61</v>
      </c>
    </row>
    <row r="82" spans="1:11" x14ac:dyDescent="0.3">
      <c r="A82" s="95"/>
      <c r="B82" s="57">
        <v>2942</v>
      </c>
      <c r="C82" s="58">
        <v>43735</v>
      </c>
      <c r="D82" s="57" t="s">
        <v>173</v>
      </c>
      <c r="E82" s="57" t="s">
        <v>354</v>
      </c>
      <c r="F82" s="101" t="s">
        <v>285</v>
      </c>
      <c r="G82" s="57" t="s">
        <v>331</v>
      </c>
      <c r="H82" s="57" t="s">
        <v>332</v>
      </c>
      <c r="I82" s="58">
        <v>43761</v>
      </c>
      <c r="J82" s="58">
        <v>43770</v>
      </c>
      <c r="K82" s="74">
        <f>'[1]APOIO ( 70% - 1.750.000,00 )'!N2600</f>
        <v>11644.15</v>
      </c>
    </row>
    <row r="83" spans="1:11" x14ac:dyDescent="0.3">
      <c r="A83" s="95"/>
      <c r="B83" s="57">
        <v>2943</v>
      </c>
      <c r="C83" s="58">
        <v>43734</v>
      </c>
      <c r="D83" s="86" t="s">
        <v>334</v>
      </c>
      <c r="E83" s="57" t="s">
        <v>355</v>
      </c>
      <c r="F83" s="101" t="s">
        <v>335</v>
      </c>
      <c r="G83" s="57" t="s">
        <v>333</v>
      </c>
      <c r="H83" s="57" t="s">
        <v>180</v>
      </c>
      <c r="I83" s="87" t="s">
        <v>30</v>
      </c>
      <c r="J83" s="58">
        <v>43752</v>
      </c>
      <c r="K83" s="70">
        <f>'[1]APOIO ( 70% - 1.750.000,00 )'!N2601</f>
        <v>629.01</v>
      </c>
    </row>
    <row r="84" spans="1:11" x14ac:dyDescent="0.3">
      <c r="A84" s="92" t="s">
        <v>18</v>
      </c>
      <c r="B84" s="93"/>
      <c r="C84" s="93"/>
      <c r="D84" s="93"/>
      <c r="E84" s="93"/>
      <c r="F84" s="93"/>
      <c r="G84" s="93"/>
      <c r="H84" s="93"/>
      <c r="I84" s="93"/>
      <c r="J84" s="94"/>
      <c r="K84" s="82">
        <f>SUM(K17:K83)</f>
        <v>121336.49999999994</v>
      </c>
    </row>
    <row r="87" spans="1:11" x14ac:dyDescent="0.3">
      <c r="C87" s="78"/>
      <c r="D87" s="78"/>
      <c r="E87" s="88"/>
      <c r="F87" s="79"/>
    </row>
    <row r="88" spans="1:11" x14ac:dyDescent="0.3">
      <c r="C88" s="78"/>
      <c r="D88" s="78"/>
      <c r="E88" s="88"/>
      <c r="F88" s="79"/>
    </row>
    <row r="89" spans="1:11" x14ac:dyDescent="0.3">
      <c r="C89" s="78"/>
      <c r="D89" s="78"/>
      <c r="E89" s="88"/>
      <c r="F89" s="79"/>
    </row>
    <row r="90" spans="1:11" x14ac:dyDescent="0.3">
      <c r="C90" s="80"/>
      <c r="D90" s="80"/>
      <c r="E90" s="79"/>
      <c r="F90" s="79"/>
    </row>
    <row r="91" spans="1:11" x14ac:dyDescent="0.3">
      <c r="C91" s="80"/>
      <c r="D91" s="80"/>
      <c r="E91" s="79"/>
      <c r="F91" s="79"/>
    </row>
    <row r="92" spans="1:11" x14ac:dyDescent="0.3">
      <c r="C92" s="80"/>
      <c r="D92" s="80"/>
      <c r="E92" s="79"/>
      <c r="F92" s="79"/>
    </row>
    <row r="93" spans="1:11" x14ac:dyDescent="0.3">
      <c r="C93" s="80"/>
      <c r="D93" s="80"/>
      <c r="E93" s="79"/>
      <c r="F93" s="79"/>
    </row>
    <row r="94" spans="1:11" x14ac:dyDescent="0.3">
      <c r="C94" s="80"/>
      <c r="D94" s="80"/>
      <c r="E94" s="79"/>
      <c r="F94" s="79"/>
    </row>
    <row r="95" spans="1:11" x14ac:dyDescent="0.3">
      <c r="C95" s="80"/>
      <c r="D95" s="80"/>
      <c r="E95" s="79"/>
      <c r="F95" s="79"/>
    </row>
    <row r="96" spans="1:11" x14ac:dyDescent="0.3">
      <c r="C96" s="80"/>
      <c r="D96" s="80"/>
      <c r="E96" s="79"/>
      <c r="F96" s="79"/>
    </row>
    <row r="97" spans="3:6" x14ac:dyDescent="0.3">
      <c r="C97" s="80"/>
      <c r="D97" s="80"/>
      <c r="E97" s="79"/>
      <c r="F97" s="79"/>
    </row>
    <row r="98" spans="3:6" x14ac:dyDescent="0.3">
      <c r="C98" s="80"/>
      <c r="D98" s="80"/>
      <c r="E98" s="79"/>
      <c r="F98" s="79"/>
    </row>
    <row r="99" spans="3:6" x14ac:dyDescent="0.3">
      <c r="C99" s="80"/>
      <c r="D99" s="80"/>
      <c r="E99" s="79"/>
      <c r="F99" s="79"/>
    </row>
    <row r="100" spans="3:6" x14ac:dyDescent="0.3">
      <c r="C100" s="80"/>
      <c r="D100" s="80"/>
      <c r="E100" s="79"/>
      <c r="F100" s="79"/>
    </row>
    <row r="101" spans="3:6" x14ac:dyDescent="0.3">
      <c r="C101" s="80"/>
      <c r="D101" s="80"/>
      <c r="E101" s="79"/>
      <c r="F101" s="79"/>
    </row>
    <row r="102" spans="3:6" x14ac:dyDescent="0.3">
      <c r="C102" s="78"/>
      <c r="D102" s="78"/>
      <c r="E102" s="88"/>
      <c r="F102" s="79"/>
    </row>
    <row r="103" spans="3:6" x14ac:dyDescent="0.3">
      <c r="C103" s="78"/>
      <c r="D103" s="78"/>
      <c r="E103" s="88"/>
      <c r="F103" s="79"/>
    </row>
    <row r="104" spans="3:6" x14ac:dyDescent="0.3">
      <c r="C104" s="78"/>
      <c r="D104" s="78"/>
      <c r="E104" s="88"/>
      <c r="F104" s="79"/>
    </row>
    <row r="105" spans="3:6" x14ac:dyDescent="0.3">
      <c r="C105" s="78"/>
      <c r="D105" s="78"/>
      <c r="E105" s="88"/>
      <c r="F105" s="79"/>
    </row>
    <row r="106" spans="3:6" x14ac:dyDescent="0.3">
      <c r="C106" s="78"/>
      <c r="D106" s="78"/>
      <c r="E106" s="88"/>
      <c r="F106" s="79"/>
    </row>
    <row r="107" spans="3:6" x14ac:dyDescent="0.3">
      <c r="C107" s="78"/>
      <c r="D107" s="78"/>
      <c r="E107" s="88"/>
      <c r="F107" s="79"/>
    </row>
  </sheetData>
  <autoFilter ref="A16:Q84"/>
  <mergeCells count="14">
    <mergeCell ref="A84:J84"/>
    <mergeCell ref="A42:A83"/>
    <mergeCell ref="A17:A41"/>
    <mergeCell ref="A10:J10"/>
    <mergeCell ref="A11:J11"/>
    <mergeCell ref="A12:J12"/>
    <mergeCell ref="A13:J13"/>
    <mergeCell ref="A14:K15"/>
    <mergeCell ref="A9:J9"/>
    <mergeCell ref="E4:G4"/>
    <mergeCell ref="E5:G5"/>
    <mergeCell ref="E6:G6"/>
    <mergeCell ref="E7:G7"/>
    <mergeCell ref="A8:J8"/>
  </mergeCells>
  <conditionalFormatting sqref="H53:H58 H45:H51">
    <cfRule type="containsText" dxfId="1" priority="2" operator="containsText" text="BELEM / SANTAREM / BELEM">
      <formula>NOT(ISERROR(SEARCH("BELEM / SANTAREM / BELEM",H45)))</formula>
    </cfRule>
  </conditionalFormatting>
  <conditionalFormatting sqref="H62">
    <cfRule type="containsText" dxfId="0" priority="1" operator="containsText" text="BELEM / SANTAREM / BELEM">
      <formula>NOT(ISERROR(SEARCH("BELEM / SANTAREM / BELEM",H62)))</formula>
    </cfRule>
  </conditionalFormatting>
  <pageMargins left="0.23622047244094491" right="0.15748031496062992" top="0.43307086614173229" bottom="0.39370078740157483" header="0.31496062992125984" footer="0.31496062992125984"/>
  <pageSetup scale="36" fitToHeight="0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2" workbookViewId="0">
      <selection sqref="A1:I50"/>
    </sheetView>
  </sheetViews>
  <sheetFormatPr defaultColWidth="6.28515625" defaultRowHeight="15" x14ac:dyDescent="0.25"/>
  <cols>
    <col min="1" max="1" width="6.42578125" bestFit="1" customWidth="1"/>
    <col min="2" max="2" width="10.140625" bestFit="1" customWidth="1"/>
    <col min="3" max="3" width="44.85546875" bestFit="1" customWidth="1"/>
    <col min="4" max="4" width="43.140625" bestFit="1" customWidth="1"/>
    <col min="5" max="5" width="50.42578125" customWidth="1"/>
    <col min="6" max="6" width="11.28515625" bestFit="1" customWidth="1"/>
    <col min="7" max="7" width="63.7109375" bestFit="1" customWidth="1"/>
    <col min="8" max="8" width="9" bestFit="1" customWidth="1"/>
    <col min="9" max="9" width="10.140625" bestFit="1" customWidth="1"/>
    <col min="10" max="10" width="13.140625" bestFit="1" customWidth="1"/>
    <col min="11" max="11" width="12" bestFit="1" customWidth="1"/>
    <col min="12" max="12" width="10.5703125" bestFit="1" customWidth="1"/>
    <col min="13" max="13" width="13.140625" bestFit="1" customWidth="1"/>
    <col min="14" max="14" width="67.42578125" customWidth="1"/>
  </cols>
  <sheetData>
    <row r="1" spans="1:17" s="9" customFormat="1" ht="24.75" customHeight="1" x14ac:dyDescent="0.2">
      <c r="A1" s="2">
        <v>2746</v>
      </c>
      <c r="B1" s="3">
        <v>43679</v>
      </c>
      <c r="C1" s="2" t="s">
        <v>39</v>
      </c>
      <c r="D1" s="2" t="s">
        <v>20</v>
      </c>
      <c r="E1" s="4" t="s">
        <v>40</v>
      </c>
      <c r="F1" s="2" t="s">
        <v>41</v>
      </c>
      <c r="G1" s="2" t="s">
        <v>29</v>
      </c>
      <c r="H1" s="3">
        <v>43695</v>
      </c>
      <c r="I1" s="3">
        <v>43701</v>
      </c>
      <c r="J1" s="5">
        <f>667.9+398.9+106.68</f>
        <v>1173.48</v>
      </c>
      <c r="K1" s="5">
        <f>32.95+25.89</f>
        <v>58.84</v>
      </c>
      <c r="L1" s="5">
        <v>0.01</v>
      </c>
      <c r="M1" s="6">
        <f t="shared" ref="M1:M13" si="0" xml:space="preserve"> SUM(J1:L1)</f>
        <v>1232.33</v>
      </c>
      <c r="N1" s="5"/>
      <c r="O1" s="7"/>
      <c r="P1" s="8"/>
      <c r="Q1" s="8"/>
    </row>
    <row r="2" spans="1:17" s="16" customFormat="1" ht="29.25" customHeight="1" x14ac:dyDescent="0.25">
      <c r="A2" s="1">
        <v>2752</v>
      </c>
      <c r="B2" s="10">
        <v>43679</v>
      </c>
      <c r="C2" s="1" t="s">
        <v>42</v>
      </c>
      <c r="D2" s="1" t="s">
        <v>21</v>
      </c>
      <c r="E2" s="11" t="s">
        <v>43</v>
      </c>
      <c r="F2" s="1" t="s">
        <v>44</v>
      </c>
      <c r="G2" s="1" t="s">
        <v>45</v>
      </c>
      <c r="H2" s="10">
        <v>43688</v>
      </c>
      <c r="I2" s="10">
        <v>43690</v>
      </c>
      <c r="J2" s="12">
        <f>947.8+94.78</f>
        <v>1042.58</v>
      </c>
      <c r="K2" s="12">
        <f>58.84</f>
        <v>58.84</v>
      </c>
      <c r="L2" s="12">
        <v>0.01</v>
      </c>
      <c r="M2" s="13">
        <f xml:space="preserve"> SUM(J2:L2)</f>
        <v>1101.4299999999998</v>
      </c>
      <c r="N2" s="12"/>
      <c r="O2" s="14"/>
      <c r="P2" s="15"/>
      <c r="Q2" s="15"/>
    </row>
    <row r="3" spans="1:17" s="9" customFormat="1" ht="25.5" customHeight="1" x14ac:dyDescent="0.2">
      <c r="A3" s="2">
        <v>2759</v>
      </c>
      <c r="B3" s="3">
        <v>43679</v>
      </c>
      <c r="C3" s="2" t="s">
        <v>46</v>
      </c>
      <c r="D3" s="2" t="s">
        <v>21</v>
      </c>
      <c r="E3" s="4" t="s">
        <v>47</v>
      </c>
      <c r="F3" s="2" t="s">
        <v>48</v>
      </c>
      <c r="G3" s="2" t="s">
        <v>22</v>
      </c>
      <c r="H3" s="3">
        <v>43685</v>
      </c>
      <c r="I3" s="3">
        <v>43687</v>
      </c>
      <c r="J3" s="5">
        <f>1292.8+129.28</f>
        <v>1422.08</v>
      </c>
      <c r="K3" s="5">
        <v>58.84</v>
      </c>
      <c r="L3" s="5">
        <v>0.01</v>
      </c>
      <c r="M3" s="6">
        <f xml:space="preserve"> SUM(J3:L3)</f>
        <v>1480.9299999999998</v>
      </c>
      <c r="N3" s="5"/>
      <c r="O3" s="7"/>
      <c r="P3" s="8"/>
      <c r="Q3" s="8"/>
    </row>
    <row r="4" spans="1:17" s="9" customFormat="1" ht="14.25" x14ac:dyDescent="0.2">
      <c r="A4" s="2">
        <v>2761</v>
      </c>
      <c r="B4" s="3">
        <v>43682</v>
      </c>
      <c r="C4" s="2" t="s">
        <v>49</v>
      </c>
      <c r="D4" s="2" t="s">
        <v>50</v>
      </c>
      <c r="E4" s="4" t="s">
        <v>51</v>
      </c>
      <c r="F4" s="2" t="s">
        <v>52</v>
      </c>
      <c r="G4" s="2" t="s">
        <v>53</v>
      </c>
      <c r="H4" s="3">
        <v>43726</v>
      </c>
      <c r="I4" s="3">
        <v>43729</v>
      </c>
      <c r="J4" s="5">
        <f>160.9+227.9</f>
        <v>388.8</v>
      </c>
      <c r="K4" s="5">
        <f>76+40+65.9</f>
        <v>181.9</v>
      </c>
      <c r="L4" s="5">
        <v>0.01</v>
      </c>
      <c r="M4" s="6">
        <f t="shared" si="0"/>
        <v>570.71</v>
      </c>
      <c r="N4" s="5"/>
      <c r="O4" s="7"/>
      <c r="P4" s="8"/>
      <c r="Q4" s="8"/>
    </row>
    <row r="5" spans="1:17" s="23" customFormat="1" ht="14.25" x14ac:dyDescent="0.2">
      <c r="A5" s="17">
        <v>2762</v>
      </c>
      <c r="B5" s="3">
        <v>43621</v>
      </c>
      <c r="C5" s="17" t="s">
        <v>54</v>
      </c>
      <c r="D5" s="17" t="s">
        <v>21</v>
      </c>
      <c r="E5" s="4" t="s">
        <v>51</v>
      </c>
      <c r="F5" s="17" t="s">
        <v>52</v>
      </c>
      <c r="G5" s="17" t="s">
        <v>53</v>
      </c>
      <c r="H5" s="18">
        <v>43726</v>
      </c>
      <c r="I5" s="18">
        <v>43729</v>
      </c>
      <c r="J5" s="19">
        <f>160.9+227.9</f>
        <v>388.8</v>
      </c>
      <c r="K5" s="19">
        <f>32.95+32.95+36+40</f>
        <v>141.9</v>
      </c>
      <c r="L5" s="19">
        <v>0.01</v>
      </c>
      <c r="M5" s="20">
        <f xml:space="preserve"> SUM(J5:L5)</f>
        <v>530.71</v>
      </c>
      <c r="N5" s="19"/>
      <c r="O5" s="21"/>
      <c r="P5" s="22"/>
      <c r="Q5" s="22"/>
    </row>
    <row r="6" spans="1:17" s="16" customFormat="1" ht="57" x14ac:dyDescent="0.25">
      <c r="A6" s="1">
        <v>2764</v>
      </c>
      <c r="B6" s="10">
        <v>43682</v>
      </c>
      <c r="C6" s="1" t="s">
        <v>55</v>
      </c>
      <c r="D6" s="1" t="s">
        <v>20</v>
      </c>
      <c r="E6" s="11" t="s">
        <v>28</v>
      </c>
      <c r="F6" s="1" t="s">
        <v>56</v>
      </c>
      <c r="G6" s="1" t="s">
        <v>29</v>
      </c>
      <c r="H6" s="10">
        <v>43730</v>
      </c>
      <c r="I6" s="10">
        <v>43736</v>
      </c>
      <c r="J6" s="12">
        <f>398.9+241.9+64.08</f>
        <v>704.88</v>
      </c>
      <c r="K6" s="12">
        <f>25.89+32.95</f>
        <v>58.84</v>
      </c>
      <c r="L6" s="12">
        <v>0.01</v>
      </c>
      <c r="M6" s="13">
        <f t="shared" si="0"/>
        <v>763.73</v>
      </c>
      <c r="N6" s="12"/>
      <c r="O6" s="14"/>
      <c r="P6" s="15"/>
      <c r="Q6" s="15"/>
    </row>
    <row r="7" spans="1:17" s="16" customFormat="1" ht="59.25" customHeight="1" x14ac:dyDescent="0.25">
      <c r="A7" s="1">
        <v>2765</v>
      </c>
      <c r="B7" s="10">
        <v>43682</v>
      </c>
      <c r="C7" s="1" t="s">
        <v>57</v>
      </c>
      <c r="D7" s="1" t="s">
        <v>20</v>
      </c>
      <c r="E7" s="11" t="s">
        <v>28</v>
      </c>
      <c r="F7" s="1" t="s">
        <v>58</v>
      </c>
      <c r="G7" s="1" t="s">
        <v>29</v>
      </c>
      <c r="H7" s="10">
        <v>43730</v>
      </c>
      <c r="I7" s="10">
        <v>43736</v>
      </c>
      <c r="J7" s="12">
        <f>398.9+241.9+64.08</f>
        <v>704.88</v>
      </c>
      <c r="K7" s="12">
        <f>25.89+32.95</f>
        <v>58.84</v>
      </c>
      <c r="L7" s="12">
        <v>0.01</v>
      </c>
      <c r="M7" s="13">
        <f t="shared" si="0"/>
        <v>763.73</v>
      </c>
      <c r="N7" s="12"/>
      <c r="O7" s="14"/>
      <c r="P7" s="15"/>
      <c r="Q7" s="15"/>
    </row>
    <row r="8" spans="1:17" s="9" customFormat="1" ht="31.5" customHeight="1" x14ac:dyDescent="0.2">
      <c r="A8" s="2">
        <v>2766</v>
      </c>
      <c r="B8" s="3">
        <v>43682</v>
      </c>
      <c r="C8" s="2" t="s">
        <v>59</v>
      </c>
      <c r="D8" s="2" t="s">
        <v>21</v>
      </c>
      <c r="E8" s="4" t="s">
        <v>60</v>
      </c>
      <c r="F8" s="2" t="s">
        <v>61</v>
      </c>
      <c r="G8" s="2" t="s">
        <v>35</v>
      </c>
      <c r="H8" s="3">
        <v>43684</v>
      </c>
      <c r="I8" s="3">
        <v>43686</v>
      </c>
      <c r="J8" s="5">
        <f>3298.9</f>
        <v>3298.9</v>
      </c>
      <c r="K8" s="5">
        <f>62.44</f>
        <v>62.44</v>
      </c>
      <c r="L8" s="5">
        <v>0.01</v>
      </c>
      <c r="M8" s="6">
        <f t="shared" si="0"/>
        <v>3361.3500000000004</v>
      </c>
      <c r="N8" s="5"/>
      <c r="O8" s="7"/>
      <c r="P8" s="8"/>
      <c r="Q8" s="8"/>
    </row>
    <row r="9" spans="1:17" s="9" customFormat="1" ht="22.5" customHeight="1" x14ac:dyDescent="0.2">
      <c r="A9" s="2">
        <v>2767</v>
      </c>
      <c r="B9" s="3">
        <v>43683</v>
      </c>
      <c r="C9" s="2" t="s">
        <v>62</v>
      </c>
      <c r="D9" s="2" t="s">
        <v>63</v>
      </c>
      <c r="E9" s="4" t="s">
        <v>64</v>
      </c>
      <c r="F9" s="2" t="s">
        <v>65</v>
      </c>
      <c r="G9" s="2" t="s">
        <v>66</v>
      </c>
      <c r="H9" s="3">
        <v>43717</v>
      </c>
      <c r="I9" s="3">
        <v>43721</v>
      </c>
      <c r="J9" s="5">
        <v>388</v>
      </c>
      <c r="K9" s="5">
        <v>58.84</v>
      </c>
      <c r="L9" s="5">
        <v>0.01</v>
      </c>
      <c r="M9" s="6">
        <f t="shared" si="0"/>
        <v>446.85</v>
      </c>
      <c r="N9" s="5"/>
      <c r="O9" s="7"/>
      <c r="P9" s="8"/>
      <c r="Q9" s="8"/>
    </row>
    <row r="10" spans="1:17" s="31" customFormat="1" ht="38.25" customHeight="1" x14ac:dyDescent="0.25">
      <c r="A10" s="24">
        <v>2771</v>
      </c>
      <c r="B10" s="25">
        <v>43684</v>
      </c>
      <c r="C10" s="24" t="s">
        <v>67</v>
      </c>
      <c r="D10" s="24" t="s">
        <v>21</v>
      </c>
      <c r="E10" s="11" t="s">
        <v>68</v>
      </c>
      <c r="F10" s="24" t="s">
        <v>69</v>
      </c>
      <c r="G10" s="24" t="s">
        <v>70</v>
      </c>
      <c r="H10" s="26" t="s">
        <v>30</v>
      </c>
      <c r="I10" s="25">
        <v>43691</v>
      </c>
      <c r="J10" s="27">
        <v>409.9</v>
      </c>
      <c r="K10" s="27">
        <v>21.45</v>
      </c>
      <c r="L10" s="27">
        <v>0.01</v>
      </c>
      <c r="M10" s="28">
        <f t="shared" si="0"/>
        <v>431.35999999999996</v>
      </c>
      <c r="N10" s="27"/>
      <c r="O10" s="29"/>
      <c r="P10" s="30"/>
      <c r="Q10" s="30"/>
    </row>
    <row r="11" spans="1:17" s="9" customFormat="1" ht="27.75" customHeight="1" x14ac:dyDescent="0.2">
      <c r="A11" s="2">
        <v>2786</v>
      </c>
      <c r="B11" s="3">
        <v>43690</v>
      </c>
      <c r="C11" s="2" t="s">
        <v>71</v>
      </c>
      <c r="D11" s="2" t="s">
        <v>21</v>
      </c>
      <c r="E11" s="4" t="s">
        <v>72</v>
      </c>
      <c r="F11" s="2" t="s">
        <v>73</v>
      </c>
      <c r="G11" s="2" t="s">
        <v>27</v>
      </c>
      <c r="H11" s="3">
        <v>43731</v>
      </c>
      <c r="I11" s="3">
        <v>43733</v>
      </c>
      <c r="J11" s="5">
        <v>819.28</v>
      </c>
      <c r="K11" s="5">
        <v>58.84</v>
      </c>
      <c r="L11" s="5">
        <v>0.01</v>
      </c>
      <c r="M11" s="6">
        <f t="shared" si="0"/>
        <v>878.13</v>
      </c>
      <c r="N11" s="5"/>
      <c r="O11" s="7"/>
      <c r="P11" s="8"/>
      <c r="Q11" s="8"/>
    </row>
    <row r="12" spans="1:17" s="16" customFormat="1" ht="31.5" customHeight="1" x14ac:dyDescent="0.25">
      <c r="A12" s="1">
        <v>2805</v>
      </c>
      <c r="B12" s="10">
        <v>43691</v>
      </c>
      <c r="C12" s="1" t="s">
        <v>74</v>
      </c>
      <c r="D12" s="1" t="s">
        <v>20</v>
      </c>
      <c r="E12" s="11" t="s">
        <v>64</v>
      </c>
      <c r="F12" s="1" t="s">
        <v>75</v>
      </c>
      <c r="G12" s="1" t="s">
        <v>76</v>
      </c>
      <c r="H12" s="10">
        <v>43717</v>
      </c>
      <c r="I12" s="26" t="s">
        <v>30</v>
      </c>
      <c r="J12" s="12">
        <v>398.9</v>
      </c>
      <c r="K12" s="12">
        <v>25.89</v>
      </c>
      <c r="L12" s="12">
        <v>0.01</v>
      </c>
      <c r="M12" s="13">
        <f t="shared" si="0"/>
        <v>424.79999999999995</v>
      </c>
      <c r="N12" s="12"/>
      <c r="O12" s="14"/>
      <c r="P12" s="15"/>
      <c r="Q12" s="15"/>
    </row>
    <row r="13" spans="1:17" s="9" customFormat="1" ht="57" x14ac:dyDescent="0.2">
      <c r="A13" s="2">
        <v>2812</v>
      </c>
      <c r="B13" s="3">
        <v>43697</v>
      </c>
      <c r="C13" s="1" t="s">
        <v>77</v>
      </c>
      <c r="D13" s="1" t="s">
        <v>20</v>
      </c>
      <c r="E13" s="4" t="s">
        <v>28</v>
      </c>
      <c r="F13" s="2" t="s">
        <v>78</v>
      </c>
      <c r="G13" s="2" t="s">
        <v>79</v>
      </c>
      <c r="H13" s="3">
        <v>43731</v>
      </c>
      <c r="I13" s="3">
        <v>43736</v>
      </c>
      <c r="J13" s="5">
        <v>638.88</v>
      </c>
      <c r="K13" s="5">
        <v>58.84</v>
      </c>
      <c r="L13" s="5">
        <v>0.01</v>
      </c>
      <c r="M13" s="6">
        <f t="shared" si="0"/>
        <v>697.73</v>
      </c>
      <c r="N13" s="5"/>
      <c r="O13" s="2"/>
      <c r="P13" s="8"/>
      <c r="Q13" s="8"/>
    </row>
    <row r="14" spans="1:17" s="16" customFormat="1" ht="28.5" x14ac:dyDescent="0.25">
      <c r="A14" s="1">
        <v>2814</v>
      </c>
      <c r="B14" s="10">
        <v>43697</v>
      </c>
      <c r="C14" s="1" t="s">
        <v>80</v>
      </c>
      <c r="D14" s="1" t="s">
        <v>20</v>
      </c>
      <c r="E14" s="11" t="s">
        <v>81</v>
      </c>
      <c r="F14" s="1" t="s">
        <v>82</v>
      </c>
      <c r="G14" s="1" t="s">
        <v>27</v>
      </c>
      <c r="H14" s="10">
        <v>43698</v>
      </c>
      <c r="I14" s="10">
        <v>43700</v>
      </c>
      <c r="J14" s="12">
        <v>2622.18</v>
      </c>
      <c r="K14" s="12">
        <v>58.84</v>
      </c>
      <c r="L14" s="12">
        <v>0.01</v>
      </c>
      <c r="M14" s="13">
        <f t="shared" ref="M14" si="1" xml:space="preserve"> SUM(J14:L14)</f>
        <v>2681.03</v>
      </c>
      <c r="N14" s="12"/>
      <c r="O14" s="1"/>
      <c r="P14" s="15"/>
      <c r="Q14" s="15"/>
    </row>
    <row r="15" spans="1:17" s="16" customFormat="1" ht="28.5" x14ac:dyDescent="0.25">
      <c r="A15" s="1">
        <v>2815</v>
      </c>
      <c r="B15" s="10">
        <v>43697</v>
      </c>
      <c r="C15" s="1" t="s">
        <v>49</v>
      </c>
      <c r="D15" s="1" t="s">
        <v>83</v>
      </c>
      <c r="E15" s="32" t="s">
        <v>81</v>
      </c>
      <c r="F15" s="1" t="s">
        <v>84</v>
      </c>
      <c r="G15" s="1" t="s">
        <v>27</v>
      </c>
      <c r="H15" s="10">
        <v>43698</v>
      </c>
      <c r="I15" s="10">
        <v>43700</v>
      </c>
      <c r="J15" s="12">
        <v>2622.18</v>
      </c>
      <c r="K15" s="12">
        <v>58.84</v>
      </c>
      <c r="L15" s="12">
        <v>0.01</v>
      </c>
      <c r="M15" s="13">
        <f xml:space="preserve"> SUM(J15:L15)</f>
        <v>2681.03</v>
      </c>
      <c r="N15" s="12"/>
      <c r="O15" s="14"/>
      <c r="P15" s="15"/>
      <c r="Q15" s="15"/>
    </row>
    <row r="16" spans="1:17" s="39" customFormat="1" ht="33" customHeight="1" x14ac:dyDescent="0.2">
      <c r="A16" s="7">
        <v>2819</v>
      </c>
      <c r="B16" s="33">
        <v>43698</v>
      </c>
      <c r="C16" s="14" t="s">
        <v>85</v>
      </c>
      <c r="D16" s="34" t="s">
        <v>20</v>
      </c>
      <c r="E16" s="35" t="s">
        <v>86</v>
      </c>
      <c r="F16" s="7" t="s">
        <v>87</v>
      </c>
      <c r="G16" s="7" t="s">
        <v>88</v>
      </c>
      <c r="H16" s="33">
        <v>43730</v>
      </c>
      <c r="I16" s="33">
        <v>43736</v>
      </c>
      <c r="J16" s="36">
        <v>716.98</v>
      </c>
      <c r="K16" s="36">
        <v>58.84</v>
      </c>
      <c r="L16" s="36">
        <v>0.01</v>
      </c>
      <c r="M16" s="37">
        <f t="shared" ref="M16:M23" si="2" xml:space="preserve"> SUM(J16:L16)</f>
        <v>775.83</v>
      </c>
      <c r="N16" s="36"/>
      <c r="O16" s="7"/>
      <c r="P16" s="38"/>
      <c r="Q16" s="38"/>
    </row>
    <row r="17" spans="1:17" s="39" customFormat="1" ht="25.5" customHeight="1" x14ac:dyDescent="0.2">
      <c r="A17" s="7">
        <v>2820</v>
      </c>
      <c r="B17" s="33">
        <v>43698</v>
      </c>
      <c r="C17" s="14" t="s">
        <v>89</v>
      </c>
      <c r="D17" s="34" t="s">
        <v>90</v>
      </c>
      <c r="E17" s="35" t="s">
        <v>91</v>
      </c>
      <c r="F17" s="7" t="s">
        <v>92</v>
      </c>
      <c r="G17" s="7" t="s">
        <v>45</v>
      </c>
      <c r="H17" s="33">
        <v>43705</v>
      </c>
      <c r="I17" s="33">
        <v>43708</v>
      </c>
      <c r="J17" s="36">
        <v>485.74</v>
      </c>
      <c r="K17" s="36">
        <v>58.84</v>
      </c>
      <c r="L17" s="36">
        <v>0.01</v>
      </c>
      <c r="M17" s="37">
        <f t="shared" si="2"/>
        <v>544.59</v>
      </c>
      <c r="N17" s="36"/>
      <c r="O17" s="7"/>
      <c r="P17" s="38"/>
      <c r="Q17" s="38"/>
    </row>
    <row r="18" spans="1:17" s="9" customFormat="1" ht="37.5" customHeight="1" x14ac:dyDescent="0.2">
      <c r="A18" s="2">
        <v>2829</v>
      </c>
      <c r="B18" s="3">
        <v>43700</v>
      </c>
      <c r="C18" s="2" t="s">
        <v>93</v>
      </c>
      <c r="D18" s="2" t="s">
        <v>94</v>
      </c>
      <c r="E18" s="4" t="s">
        <v>95</v>
      </c>
      <c r="F18" s="2" t="s">
        <v>96</v>
      </c>
      <c r="G18" s="2" t="s">
        <v>76</v>
      </c>
      <c r="H18" s="3">
        <v>43701</v>
      </c>
      <c r="I18" s="3">
        <v>43701</v>
      </c>
      <c r="J18" s="5">
        <v>1071.29</v>
      </c>
      <c r="K18" s="5">
        <v>25.89</v>
      </c>
      <c r="L18" s="5">
        <v>0.01</v>
      </c>
      <c r="M18" s="6">
        <f t="shared" si="2"/>
        <v>1097.19</v>
      </c>
      <c r="N18" s="5"/>
      <c r="O18" s="7"/>
      <c r="P18" s="8"/>
      <c r="Q18" s="8"/>
    </row>
    <row r="19" spans="1:17" s="9" customFormat="1" ht="38.25" customHeight="1" x14ac:dyDescent="0.2">
      <c r="A19" s="2">
        <v>2829</v>
      </c>
      <c r="B19" s="3">
        <v>43700</v>
      </c>
      <c r="C19" s="2" t="s">
        <v>93</v>
      </c>
      <c r="D19" s="2" t="s">
        <v>94</v>
      </c>
      <c r="E19" s="4" t="s">
        <v>95</v>
      </c>
      <c r="F19" s="2" t="s">
        <v>97</v>
      </c>
      <c r="G19" s="2" t="s">
        <v>98</v>
      </c>
      <c r="H19" s="3">
        <v>43703</v>
      </c>
      <c r="I19" s="3">
        <v>43707</v>
      </c>
      <c r="J19" s="5">
        <v>1710.28</v>
      </c>
      <c r="K19" s="5">
        <v>47.78</v>
      </c>
      <c r="L19" s="5">
        <v>0.01</v>
      </c>
      <c r="M19" s="6">
        <f t="shared" si="2"/>
        <v>1758.07</v>
      </c>
      <c r="N19" s="5"/>
      <c r="O19" s="7"/>
      <c r="P19" s="8"/>
      <c r="Q19" s="8"/>
    </row>
    <row r="20" spans="1:17" s="9" customFormat="1" ht="28.5" x14ac:dyDescent="0.2">
      <c r="A20" s="2">
        <v>2830</v>
      </c>
      <c r="B20" s="3">
        <v>43700</v>
      </c>
      <c r="C20" s="2" t="s">
        <v>25</v>
      </c>
      <c r="D20" s="2" t="s">
        <v>26</v>
      </c>
      <c r="E20" s="4" t="s">
        <v>95</v>
      </c>
      <c r="F20" s="2" t="s">
        <v>99</v>
      </c>
      <c r="G20" s="2" t="s">
        <v>98</v>
      </c>
      <c r="H20" s="3">
        <v>43703</v>
      </c>
      <c r="I20" s="3">
        <v>43707</v>
      </c>
      <c r="J20" s="5">
        <v>1710.28</v>
      </c>
      <c r="K20" s="5">
        <v>47.78</v>
      </c>
      <c r="L20" s="5">
        <v>0.01</v>
      </c>
      <c r="M20" s="6">
        <f t="shared" si="2"/>
        <v>1758.07</v>
      </c>
      <c r="N20" s="5"/>
      <c r="O20" s="7"/>
      <c r="P20" s="8"/>
      <c r="Q20" s="8"/>
    </row>
    <row r="21" spans="1:17" s="9" customFormat="1" ht="28.5" x14ac:dyDescent="0.2">
      <c r="A21" s="2">
        <v>2834</v>
      </c>
      <c r="B21" s="3">
        <v>43699</v>
      </c>
      <c r="C21" s="2" t="s">
        <v>100</v>
      </c>
      <c r="D21" s="40" t="s">
        <v>101</v>
      </c>
      <c r="E21" s="35" t="s">
        <v>102</v>
      </c>
      <c r="F21" s="2" t="s">
        <v>103</v>
      </c>
      <c r="G21" s="2" t="s">
        <v>45</v>
      </c>
      <c r="H21" s="3">
        <v>43705</v>
      </c>
      <c r="I21" s="3">
        <v>43708</v>
      </c>
      <c r="J21" s="5">
        <v>573.98</v>
      </c>
      <c r="K21" s="5">
        <v>58.84</v>
      </c>
      <c r="L21" s="5">
        <v>0.01</v>
      </c>
      <c r="M21" s="6">
        <f t="shared" si="2"/>
        <v>632.83000000000004</v>
      </c>
      <c r="N21" s="41"/>
      <c r="O21" s="7"/>
      <c r="P21" s="8"/>
      <c r="Q21" s="8"/>
    </row>
    <row r="22" spans="1:17" s="9" customFormat="1" ht="14.25" x14ac:dyDescent="0.2">
      <c r="A22" s="2">
        <v>2847</v>
      </c>
      <c r="B22" s="3">
        <v>43705</v>
      </c>
      <c r="C22" s="2" t="s">
        <v>104</v>
      </c>
      <c r="D22" s="2" t="s">
        <v>21</v>
      </c>
      <c r="E22" s="22" t="s">
        <v>105</v>
      </c>
      <c r="F22" s="2" t="s">
        <v>106</v>
      </c>
      <c r="G22" s="2" t="s">
        <v>107</v>
      </c>
      <c r="H22" s="3">
        <v>43712</v>
      </c>
      <c r="I22" s="3">
        <v>43714</v>
      </c>
      <c r="J22" s="5">
        <v>2923.58</v>
      </c>
      <c r="K22" s="5">
        <f>25.89+25.89</f>
        <v>51.78</v>
      </c>
      <c r="L22" s="5">
        <v>0.01</v>
      </c>
      <c r="M22" s="6">
        <f t="shared" si="2"/>
        <v>2975.3700000000003</v>
      </c>
      <c r="N22" s="5"/>
      <c r="O22" s="7"/>
      <c r="P22" s="8"/>
      <c r="Q22" s="8"/>
    </row>
    <row r="23" spans="1:17" s="16" customFormat="1" ht="42.75" x14ac:dyDescent="0.25">
      <c r="A23" s="1">
        <v>2852</v>
      </c>
      <c r="B23" s="10">
        <v>43705</v>
      </c>
      <c r="C23" s="1" t="s">
        <v>23</v>
      </c>
      <c r="D23" s="1" t="s">
        <v>21</v>
      </c>
      <c r="E23" s="11" t="s">
        <v>108</v>
      </c>
      <c r="F23" s="1" t="s">
        <v>109</v>
      </c>
      <c r="G23" s="1" t="s">
        <v>24</v>
      </c>
      <c r="H23" s="10">
        <v>43706</v>
      </c>
      <c r="I23" s="10">
        <v>43707</v>
      </c>
      <c r="J23" s="12">
        <v>1610.18</v>
      </c>
      <c r="K23" s="12">
        <v>58.84</v>
      </c>
      <c r="L23" s="12">
        <v>0.01</v>
      </c>
      <c r="M23" s="13">
        <f t="shared" si="2"/>
        <v>1669.03</v>
      </c>
      <c r="N23" s="12"/>
      <c r="O23" s="14"/>
      <c r="P23" s="15"/>
      <c r="Q23" s="15"/>
    </row>
    <row r="24" spans="1:17" s="9" customFormat="1" ht="28.5" x14ac:dyDescent="0.2">
      <c r="A24" s="2">
        <v>2853</v>
      </c>
      <c r="B24" s="3">
        <v>43705</v>
      </c>
      <c r="C24" s="2" t="s">
        <v>110</v>
      </c>
      <c r="D24" s="2" t="s">
        <v>111</v>
      </c>
      <c r="E24" s="22" t="s">
        <v>112</v>
      </c>
      <c r="F24" s="2" t="s">
        <v>113</v>
      </c>
      <c r="G24" s="2" t="s">
        <v>114</v>
      </c>
      <c r="H24" s="3">
        <v>43712</v>
      </c>
      <c r="I24" s="3">
        <v>43715</v>
      </c>
      <c r="J24" s="5">
        <v>3301.98</v>
      </c>
      <c r="K24" s="5">
        <f>25.89+25.89</f>
        <v>51.78</v>
      </c>
      <c r="L24" s="5">
        <v>0.01</v>
      </c>
      <c r="M24" s="6">
        <f xml:space="preserve"> SUM(J24:L24)</f>
        <v>3353.7700000000004</v>
      </c>
      <c r="N24" s="5"/>
      <c r="O24" s="7"/>
      <c r="P24" s="8"/>
      <c r="Q24" s="8"/>
    </row>
    <row r="25" spans="1:17" s="9" customFormat="1" ht="28.5" x14ac:dyDescent="0.2">
      <c r="A25" s="2">
        <v>2854</v>
      </c>
      <c r="B25" s="3">
        <v>43705</v>
      </c>
      <c r="C25" s="2" t="s">
        <v>115</v>
      </c>
      <c r="D25" s="2" t="s">
        <v>21</v>
      </c>
      <c r="E25" s="22" t="s">
        <v>116</v>
      </c>
      <c r="F25" s="2" t="s">
        <v>117</v>
      </c>
      <c r="G25" s="2" t="s">
        <v>114</v>
      </c>
      <c r="H25" s="3">
        <v>43712</v>
      </c>
      <c r="I25" s="3">
        <v>43714</v>
      </c>
      <c r="J25" s="5">
        <v>1567.28</v>
      </c>
      <c r="K25" s="5">
        <f>25.89+25.89</f>
        <v>51.78</v>
      </c>
      <c r="L25" s="5">
        <v>0.01</v>
      </c>
      <c r="M25" s="6">
        <f xml:space="preserve"> SUM(J25:L25)</f>
        <v>1619.07</v>
      </c>
      <c r="N25" s="5"/>
      <c r="O25" s="7"/>
      <c r="P25" s="8"/>
      <c r="Q25" s="8"/>
    </row>
    <row r="26" spans="1:17" s="9" customFormat="1" ht="28.5" x14ac:dyDescent="0.2">
      <c r="A26" s="2">
        <v>2855</v>
      </c>
      <c r="B26" s="3">
        <v>43705</v>
      </c>
      <c r="C26" s="2" t="s">
        <v>118</v>
      </c>
      <c r="D26" s="2" t="s">
        <v>90</v>
      </c>
      <c r="E26" s="22" t="s">
        <v>116</v>
      </c>
      <c r="F26" s="2" t="s">
        <v>119</v>
      </c>
      <c r="G26" s="2" t="s">
        <v>114</v>
      </c>
      <c r="H26" s="3">
        <v>43712</v>
      </c>
      <c r="I26" s="3">
        <v>43715</v>
      </c>
      <c r="J26" s="5">
        <v>2072.1799999999998</v>
      </c>
      <c r="K26" s="5">
        <f>25.89+25.89</f>
        <v>51.78</v>
      </c>
      <c r="L26" s="5">
        <v>0.01</v>
      </c>
      <c r="M26" s="6">
        <f t="shared" ref="M26:M50" si="3" xml:space="preserve"> SUM(J26:L26)</f>
        <v>2123.9700000000003</v>
      </c>
      <c r="N26" s="5"/>
      <c r="O26" s="7"/>
      <c r="P26" s="8"/>
      <c r="Q26" s="8"/>
    </row>
    <row r="27" spans="1:17" s="9" customFormat="1" ht="28.5" x14ac:dyDescent="0.2">
      <c r="A27" s="2">
        <v>2866</v>
      </c>
      <c r="B27" s="3">
        <v>43706</v>
      </c>
      <c r="C27" s="2" t="s">
        <v>120</v>
      </c>
      <c r="D27" s="2" t="s">
        <v>21</v>
      </c>
      <c r="E27" s="22" t="s">
        <v>112</v>
      </c>
      <c r="F27" s="2" t="s">
        <v>121</v>
      </c>
      <c r="G27" s="2" t="s">
        <v>114</v>
      </c>
      <c r="H27" s="3">
        <v>43712</v>
      </c>
      <c r="I27" s="3">
        <v>43714</v>
      </c>
      <c r="J27" s="5">
        <v>2868.58</v>
      </c>
      <c r="K27" s="5">
        <f>25.89+25.89</f>
        <v>51.78</v>
      </c>
      <c r="L27" s="5">
        <v>0.01</v>
      </c>
      <c r="M27" s="6">
        <f t="shared" si="3"/>
        <v>2920.3700000000003</v>
      </c>
      <c r="N27" s="5"/>
      <c r="O27" s="7"/>
      <c r="P27" s="8"/>
      <c r="Q27" s="8"/>
    </row>
    <row r="28" spans="1:17" s="39" customFormat="1" ht="28.5" x14ac:dyDescent="0.2">
      <c r="A28" s="7">
        <v>2867</v>
      </c>
      <c r="B28" s="33">
        <v>43706</v>
      </c>
      <c r="C28" s="7" t="s">
        <v>122</v>
      </c>
      <c r="D28" s="7" t="s">
        <v>90</v>
      </c>
      <c r="E28" s="42" t="s">
        <v>112</v>
      </c>
      <c r="F28" s="7" t="s">
        <v>123</v>
      </c>
      <c r="G28" s="7" t="s">
        <v>124</v>
      </c>
      <c r="H28" s="33">
        <v>43712</v>
      </c>
      <c r="I28" s="43" t="s">
        <v>30</v>
      </c>
      <c r="J28" s="36">
        <v>2309.89</v>
      </c>
      <c r="K28" s="36">
        <v>25.89</v>
      </c>
      <c r="L28" s="36">
        <v>0.01</v>
      </c>
      <c r="M28" s="37">
        <f xml:space="preserve"> SUM(J28:L28)</f>
        <v>2335.79</v>
      </c>
      <c r="N28" s="36"/>
      <c r="O28" s="7"/>
      <c r="P28" s="38"/>
      <c r="Q28" s="38"/>
    </row>
    <row r="29" spans="1:17" s="39" customFormat="1" ht="28.5" x14ac:dyDescent="0.2">
      <c r="A29" s="7">
        <v>2867</v>
      </c>
      <c r="B29" s="33">
        <v>43706</v>
      </c>
      <c r="C29" s="7" t="s">
        <v>122</v>
      </c>
      <c r="D29" s="7" t="s">
        <v>90</v>
      </c>
      <c r="E29" s="42" t="s">
        <v>112</v>
      </c>
      <c r="F29" s="7" t="s">
        <v>125</v>
      </c>
      <c r="G29" s="7" t="s">
        <v>126</v>
      </c>
      <c r="H29" s="43" t="s">
        <v>30</v>
      </c>
      <c r="I29" s="33">
        <v>43716</v>
      </c>
      <c r="J29" s="36">
        <v>409.9</v>
      </c>
      <c r="K29" s="36">
        <f>25.89</f>
        <v>25.89</v>
      </c>
      <c r="L29" s="36">
        <v>0.01</v>
      </c>
      <c r="M29" s="37">
        <f t="shared" si="3"/>
        <v>435.79999999999995</v>
      </c>
      <c r="N29" s="36"/>
      <c r="O29" s="7"/>
      <c r="P29" s="38"/>
      <c r="Q29" s="38"/>
    </row>
    <row r="30" spans="1:17" s="39" customFormat="1" ht="28.5" x14ac:dyDescent="0.2">
      <c r="A30" s="7">
        <v>2868</v>
      </c>
      <c r="B30" s="33">
        <v>43706</v>
      </c>
      <c r="C30" s="7" t="s">
        <v>127</v>
      </c>
      <c r="D30" s="7" t="s">
        <v>90</v>
      </c>
      <c r="E30" s="44" t="s">
        <v>112</v>
      </c>
      <c r="F30" s="7" t="s">
        <v>128</v>
      </c>
      <c r="G30" s="7" t="s">
        <v>124</v>
      </c>
      <c r="H30" s="33">
        <v>43712</v>
      </c>
      <c r="I30" s="43" t="s">
        <v>30</v>
      </c>
      <c r="J30" s="36">
        <v>2309.89</v>
      </c>
      <c r="K30" s="36">
        <v>25.89</v>
      </c>
      <c r="L30" s="36">
        <v>0.01</v>
      </c>
      <c r="M30" s="37">
        <f t="shared" si="3"/>
        <v>2335.79</v>
      </c>
      <c r="N30" s="36"/>
      <c r="O30" s="7"/>
      <c r="P30" s="38"/>
      <c r="Q30" s="38"/>
    </row>
    <row r="31" spans="1:17" s="39" customFormat="1" ht="28.5" x14ac:dyDescent="0.2">
      <c r="A31" s="7">
        <v>2868</v>
      </c>
      <c r="B31" s="33">
        <v>43706</v>
      </c>
      <c r="C31" s="7" t="s">
        <v>127</v>
      </c>
      <c r="D31" s="7" t="s">
        <v>90</v>
      </c>
      <c r="E31" s="35" t="s">
        <v>112</v>
      </c>
      <c r="F31" s="7" t="s">
        <v>129</v>
      </c>
      <c r="G31" s="7" t="s">
        <v>126</v>
      </c>
      <c r="H31" s="43" t="s">
        <v>30</v>
      </c>
      <c r="I31" s="33">
        <v>43716</v>
      </c>
      <c r="J31" s="36">
        <v>409.9</v>
      </c>
      <c r="K31" s="36">
        <v>25.89</v>
      </c>
      <c r="L31" s="36">
        <v>0.01</v>
      </c>
      <c r="M31" s="37">
        <f t="shared" si="3"/>
        <v>435.79999999999995</v>
      </c>
      <c r="N31" s="36"/>
      <c r="O31" s="7"/>
      <c r="P31" s="38"/>
      <c r="Q31" s="38"/>
    </row>
    <row r="32" spans="1:17" s="9" customFormat="1" ht="28.5" x14ac:dyDescent="0.2">
      <c r="A32" s="2">
        <v>2869</v>
      </c>
      <c r="B32" s="3">
        <v>43706</v>
      </c>
      <c r="C32" s="2" t="s">
        <v>130</v>
      </c>
      <c r="D32" s="2" t="s">
        <v>90</v>
      </c>
      <c r="E32" s="4" t="s">
        <v>116</v>
      </c>
      <c r="F32" s="2" t="s">
        <v>131</v>
      </c>
      <c r="G32" s="2" t="s">
        <v>132</v>
      </c>
      <c r="H32" s="3">
        <v>43712</v>
      </c>
      <c r="I32" s="45" t="s">
        <v>30</v>
      </c>
      <c r="J32" s="5">
        <v>2309.89</v>
      </c>
      <c r="K32" s="5">
        <v>25.89</v>
      </c>
      <c r="L32" s="5">
        <v>0.01</v>
      </c>
      <c r="M32" s="6">
        <f t="shared" si="3"/>
        <v>2335.79</v>
      </c>
      <c r="N32" s="5"/>
      <c r="O32" s="7"/>
      <c r="P32" s="8"/>
      <c r="Q32" s="8"/>
    </row>
    <row r="33" spans="1:17" s="9" customFormat="1" ht="28.5" x14ac:dyDescent="0.2">
      <c r="A33" s="2">
        <v>2869</v>
      </c>
      <c r="B33" s="3">
        <v>43706</v>
      </c>
      <c r="C33" s="2" t="s">
        <v>130</v>
      </c>
      <c r="D33" s="2" t="s">
        <v>90</v>
      </c>
      <c r="E33" s="4" t="s">
        <v>112</v>
      </c>
      <c r="F33" s="2" t="s">
        <v>133</v>
      </c>
      <c r="G33" s="2" t="s">
        <v>126</v>
      </c>
      <c r="H33" s="45" t="s">
        <v>30</v>
      </c>
      <c r="I33" s="3">
        <v>43716</v>
      </c>
      <c r="J33" s="5">
        <v>409.9</v>
      </c>
      <c r="K33" s="5">
        <v>25.89</v>
      </c>
      <c r="L33" s="5">
        <v>0.01</v>
      </c>
      <c r="M33" s="6">
        <f t="shared" si="3"/>
        <v>435.79999999999995</v>
      </c>
      <c r="N33" s="5"/>
      <c r="O33" s="7"/>
      <c r="P33" s="8"/>
      <c r="Q33" s="8"/>
    </row>
    <row r="34" spans="1:17" s="9" customFormat="1" ht="28.5" x14ac:dyDescent="0.2">
      <c r="A34" s="2">
        <v>2870</v>
      </c>
      <c r="B34" s="3">
        <v>43706</v>
      </c>
      <c r="C34" s="2" t="s">
        <v>134</v>
      </c>
      <c r="D34" s="2" t="s">
        <v>20</v>
      </c>
      <c r="E34" s="4" t="s">
        <v>116</v>
      </c>
      <c r="F34" s="2" t="s">
        <v>135</v>
      </c>
      <c r="G34" s="2" t="s">
        <v>124</v>
      </c>
      <c r="H34" s="3">
        <v>43712</v>
      </c>
      <c r="I34" s="45" t="s">
        <v>30</v>
      </c>
      <c r="J34" s="5">
        <v>2309.89</v>
      </c>
      <c r="K34" s="5">
        <v>25.89</v>
      </c>
      <c r="L34" s="5">
        <v>0.01</v>
      </c>
      <c r="M34" s="6">
        <f t="shared" si="3"/>
        <v>2335.79</v>
      </c>
      <c r="N34" s="5"/>
      <c r="O34" s="7"/>
      <c r="P34" s="8"/>
      <c r="Q34" s="8"/>
    </row>
    <row r="35" spans="1:17" s="9" customFormat="1" ht="28.5" x14ac:dyDescent="0.2">
      <c r="A35" s="2">
        <v>2870</v>
      </c>
      <c r="B35" s="3">
        <v>43706</v>
      </c>
      <c r="C35" s="2" t="s">
        <v>134</v>
      </c>
      <c r="D35" s="2" t="s">
        <v>20</v>
      </c>
      <c r="E35" s="4" t="s">
        <v>112</v>
      </c>
      <c r="F35" s="2" t="s">
        <v>136</v>
      </c>
      <c r="G35" s="2" t="s">
        <v>126</v>
      </c>
      <c r="H35" s="45" t="s">
        <v>30</v>
      </c>
      <c r="I35" s="3">
        <v>43716</v>
      </c>
      <c r="J35" s="5">
        <v>409.9</v>
      </c>
      <c r="K35" s="5">
        <v>25.89</v>
      </c>
      <c r="L35" s="5">
        <v>0.01</v>
      </c>
      <c r="M35" s="6">
        <f t="shared" si="3"/>
        <v>435.79999999999995</v>
      </c>
      <c r="N35" s="5"/>
      <c r="O35" s="7"/>
      <c r="P35" s="8"/>
      <c r="Q35" s="8"/>
    </row>
    <row r="36" spans="1:17" s="9" customFormat="1" ht="28.5" x14ac:dyDescent="0.2">
      <c r="A36" s="9">
        <v>2871</v>
      </c>
      <c r="B36" s="3">
        <v>43706</v>
      </c>
      <c r="C36" s="2" t="s">
        <v>137</v>
      </c>
      <c r="D36" s="2" t="s">
        <v>90</v>
      </c>
      <c r="E36" s="4" t="s">
        <v>116</v>
      </c>
      <c r="F36" s="2" t="s">
        <v>138</v>
      </c>
      <c r="G36" s="2" t="s">
        <v>124</v>
      </c>
      <c r="H36" s="3">
        <v>43712</v>
      </c>
      <c r="I36" s="45" t="s">
        <v>30</v>
      </c>
      <c r="J36" s="5">
        <v>2309.89</v>
      </c>
      <c r="K36" s="5">
        <v>25.89</v>
      </c>
      <c r="L36" s="5">
        <v>0.01</v>
      </c>
      <c r="M36" s="6">
        <f t="shared" si="3"/>
        <v>2335.79</v>
      </c>
      <c r="N36" s="5"/>
      <c r="O36" s="7"/>
      <c r="P36" s="8"/>
      <c r="Q36" s="8"/>
    </row>
    <row r="37" spans="1:17" s="9" customFormat="1" ht="28.5" x14ac:dyDescent="0.2">
      <c r="A37" s="9">
        <v>2871</v>
      </c>
      <c r="B37" s="46">
        <v>43706</v>
      </c>
      <c r="C37" s="47" t="s">
        <v>137</v>
      </c>
      <c r="D37" s="47" t="s">
        <v>90</v>
      </c>
      <c r="E37" s="4" t="s">
        <v>116</v>
      </c>
      <c r="F37" s="2" t="s">
        <v>139</v>
      </c>
      <c r="G37" s="2" t="s">
        <v>126</v>
      </c>
      <c r="H37" s="45" t="s">
        <v>30</v>
      </c>
      <c r="I37" s="3">
        <v>43716</v>
      </c>
      <c r="J37" s="5">
        <v>409.9</v>
      </c>
      <c r="K37" s="5">
        <v>25.89</v>
      </c>
      <c r="L37" s="5">
        <v>0.01</v>
      </c>
      <c r="M37" s="6">
        <f t="shared" si="3"/>
        <v>435.79999999999995</v>
      </c>
      <c r="N37" s="5"/>
      <c r="O37" s="7"/>
      <c r="P37" s="8"/>
      <c r="Q37" s="8"/>
    </row>
    <row r="38" spans="1:17" s="39" customFormat="1" ht="28.5" x14ac:dyDescent="0.2">
      <c r="A38" s="7">
        <v>2876</v>
      </c>
      <c r="B38" s="33">
        <v>43706</v>
      </c>
      <c r="C38" s="7" t="s">
        <v>140</v>
      </c>
      <c r="D38" s="7" t="s">
        <v>90</v>
      </c>
      <c r="E38" s="35" t="s">
        <v>112</v>
      </c>
      <c r="F38" s="7" t="s">
        <v>141</v>
      </c>
      <c r="G38" s="7" t="s">
        <v>124</v>
      </c>
      <c r="H38" s="33">
        <v>43712</v>
      </c>
      <c r="I38" s="43" t="s">
        <v>30</v>
      </c>
      <c r="J38" s="36">
        <v>2309.89</v>
      </c>
      <c r="K38" s="36">
        <v>25.89</v>
      </c>
      <c r="L38" s="36">
        <v>0.01</v>
      </c>
      <c r="M38" s="37">
        <f t="shared" si="3"/>
        <v>2335.79</v>
      </c>
      <c r="N38" s="36"/>
      <c r="O38" s="7"/>
      <c r="P38" s="38"/>
      <c r="Q38" s="38"/>
    </row>
    <row r="39" spans="1:17" s="39" customFormat="1" ht="28.5" x14ac:dyDescent="0.2">
      <c r="A39" s="7">
        <v>2876</v>
      </c>
      <c r="B39" s="48">
        <v>43706</v>
      </c>
      <c r="C39" s="7" t="s">
        <v>140</v>
      </c>
      <c r="D39" s="7" t="s">
        <v>90</v>
      </c>
      <c r="E39" s="35" t="s">
        <v>112</v>
      </c>
      <c r="F39" s="7" t="s">
        <v>142</v>
      </c>
      <c r="G39" s="7" t="s">
        <v>126</v>
      </c>
      <c r="H39" s="43" t="s">
        <v>30</v>
      </c>
      <c r="I39" s="33">
        <v>43716</v>
      </c>
      <c r="J39" s="36">
        <v>409.9</v>
      </c>
      <c r="K39" s="36">
        <v>25.89</v>
      </c>
      <c r="L39" s="36">
        <v>0.01</v>
      </c>
      <c r="M39" s="37">
        <f t="shared" si="3"/>
        <v>435.79999999999995</v>
      </c>
      <c r="N39" s="36"/>
      <c r="O39" s="7"/>
      <c r="P39" s="38"/>
      <c r="Q39" s="38"/>
    </row>
    <row r="40" spans="1:17" s="9" customFormat="1" ht="28.5" x14ac:dyDescent="0.2">
      <c r="A40" s="2">
        <v>2877</v>
      </c>
      <c r="B40" s="3">
        <v>43707</v>
      </c>
      <c r="C40" s="2" t="s">
        <v>143</v>
      </c>
      <c r="D40" s="2" t="s">
        <v>144</v>
      </c>
      <c r="E40" s="4" t="s">
        <v>145</v>
      </c>
      <c r="F40" s="2" t="s">
        <v>146</v>
      </c>
      <c r="G40" s="2" t="s">
        <v>147</v>
      </c>
      <c r="H40" s="3">
        <v>43736</v>
      </c>
      <c r="I40" s="3">
        <v>43743</v>
      </c>
      <c r="J40" s="5">
        <v>672.98</v>
      </c>
      <c r="K40" s="5">
        <f>32.95+25.89</f>
        <v>58.84</v>
      </c>
      <c r="L40" s="5">
        <v>0.01</v>
      </c>
      <c r="M40" s="6">
        <f t="shared" si="3"/>
        <v>731.83</v>
      </c>
      <c r="N40" s="5"/>
      <c r="O40" s="7"/>
      <c r="P40" s="8"/>
      <c r="Q40" s="8"/>
    </row>
    <row r="41" spans="1:17" s="9" customFormat="1" ht="28.5" x14ac:dyDescent="0.2">
      <c r="A41" s="2">
        <v>2878</v>
      </c>
      <c r="B41" s="3">
        <v>43707</v>
      </c>
      <c r="C41" s="2" t="s">
        <v>148</v>
      </c>
      <c r="D41" s="2" t="s">
        <v>149</v>
      </c>
      <c r="E41" s="4" t="s">
        <v>145</v>
      </c>
      <c r="F41" s="2" t="s">
        <v>150</v>
      </c>
      <c r="G41" s="2" t="s">
        <v>147</v>
      </c>
      <c r="H41" s="3">
        <v>43736</v>
      </c>
      <c r="I41" s="3">
        <v>43743</v>
      </c>
      <c r="J41" s="5">
        <v>672.98</v>
      </c>
      <c r="K41" s="5">
        <v>58.84</v>
      </c>
      <c r="L41" s="5">
        <v>0.01</v>
      </c>
      <c r="M41" s="6">
        <f t="shared" si="3"/>
        <v>731.83</v>
      </c>
      <c r="N41" s="5"/>
      <c r="O41" s="7"/>
      <c r="P41" s="8"/>
      <c r="Q41" s="8"/>
    </row>
    <row r="42" spans="1:17" s="9" customFormat="1" ht="28.5" x14ac:dyDescent="0.2">
      <c r="A42" s="2">
        <v>2879</v>
      </c>
      <c r="B42" s="3">
        <v>43707</v>
      </c>
      <c r="C42" s="2" t="s">
        <v>151</v>
      </c>
      <c r="D42" s="2" t="s">
        <v>21</v>
      </c>
      <c r="E42" s="4" t="s">
        <v>112</v>
      </c>
      <c r="F42" s="2" t="s">
        <v>152</v>
      </c>
      <c r="G42" s="2" t="s">
        <v>153</v>
      </c>
      <c r="H42" s="3">
        <v>43712</v>
      </c>
      <c r="I42" s="45" t="s">
        <v>30</v>
      </c>
      <c r="J42" s="5">
        <v>2309.89</v>
      </c>
      <c r="K42" s="5">
        <v>25.89</v>
      </c>
      <c r="L42" s="5">
        <v>0.01</v>
      </c>
      <c r="M42" s="6">
        <f t="shared" si="3"/>
        <v>2335.79</v>
      </c>
      <c r="N42" s="5"/>
      <c r="O42" s="7"/>
      <c r="P42" s="8"/>
      <c r="Q42" s="8"/>
    </row>
    <row r="43" spans="1:17" s="9" customFormat="1" ht="27" customHeight="1" x14ac:dyDescent="0.2">
      <c r="A43" s="2">
        <v>2879</v>
      </c>
      <c r="B43" s="3">
        <v>43707</v>
      </c>
      <c r="C43" s="2" t="s">
        <v>151</v>
      </c>
      <c r="D43" s="2" t="s">
        <v>21</v>
      </c>
      <c r="E43" s="4" t="s">
        <v>154</v>
      </c>
      <c r="F43" s="2" t="s">
        <v>155</v>
      </c>
      <c r="G43" s="2" t="s">
        <v>156</v>
      </c>
      <c r="H43" s="45" t="s">
        <v>30</v>
      </c>
      <c r="I43" s="3">
        <v>43714</v>
      </c>
      <c r="J43" s="5">
        <v>558.69000000000005</v>
      </c>
      <c r="K43" s="5">
        <v>25.89</v>
      </c>
      <c r="L43" s="5">
        <v>0.01</v>
      </c>
      <c r="M43" s="6">
        <f t="shared" si="3"/>
        <v>584.59</v>
      </c>
      <c r="N43" s="5"/>
      <c r="O43" s="7"/>
      <c r="P43" s="8"/>
      <c r="Q43" s="8"/>
    </row>
    <row r="44" spans="1:17" s="9" customFormat="1" ht="21.75" customHeight="1" x14ac:dyDescent="0.2">
      <c r="A44" s="2">
        <v>2880</v>
      </c>
      <c r="B44" s="3">
        <v>43707</v>
      </c>
      <c r="C44" s="2" t="s">
        <v>157</v>
      </c>
      <c r="D44" s="2" t="s">
        <v>21</v>
      </c>
      <c r="E44" s="4" t="s">
        <v>154</v>
      </c>
      <c r="F44" s="2" t="s">
        <v>158</v>
      </c>
      <c r="G44" s="2" t="s">
        <v>159</v>
      </c>
      <c r="H44" s="3">
        <v>43712</v>
      </c>
      <c r="I44" s="3">
        <v>43715</v>
      </c>
      <c r="J44" s="5">
        <v>1865.38</v>
      </c>
      <c r="K44" s="5">
        <f>25.89+25.89</f>
        <v>51.78</v>
      </c>
      <c r="L44" s="5">
        <v>0.01</v>
      </c>
      <c r="M44" s="49">
        <f xml:space="preserve"> SUM(J44:L44)</f>
        <v>1917.17</v>
      </c>
      <c r="N44" s="5"/>
      <c r="O44" s="7"/>
      <c r="P44" s="8"/>
      <c r="Q44" s="8"/>
    </row>
    <row r="45" spans="1:17" s="9" customFormat="1" ht="27" customHeight="1" x14ac:dyDescent="0.2">
      <c r="A45" s="2">
        <v>2881</v>
      </c>
      <c r="B45" s="3">
        <v>43707</v>
      </c>
      <c r="C45" s="2" t="s">
        <v>160</v>
      </c>
      <c r="D45" s="2" t="s">
        <v>161</v>
      </c>
      <c r="E45" s="4" t="s">
        <v>116</v>
      </c>
      <c r="F45" s="2" t="s">
        <v>162</v>
      </c>
      <c r="G45" s="2" t="s">
        <v>124</v>
      </c>
      <c r="H45" s="3">
        <v>43712</v>
      </c>
      <c r="I45" s="45" t="s">
        <v>30</v>
      </c>
      <c r="J45" s="5">
        <v>2309.89</v>
      </c>
      <c r="K45" s="5">
        <v>25.89</v>
      </c>
      <c r="L45" s="5">
        <v>0.01</v>
      </c>
      <c r="M45" s="49">
        <f t="shared" si="3"/>
        <v>2335.79</v>
      </c>
      <c r="N45" s="5"/>
      <c r="O45" s="7"/>
      <c r="P45" s="8"/>
      <c r="Q45" s="8"/>
    </row>
    <row r="46" spans="1:17" s="9" customFormat="1" ht="24" customHeight="1" x14ac:dyDescent="0.2">
      <c r="A46" s="2">
        <v>2881</v>
      </c>
      <c r="B46" s="3">
        <v>43707</v>
      </c>
      <c r="C46" s="2" t="s">
        <v>160</v>
      </c>
      <c r="D46" s="2" t="s">
        <v>161</v>
      </c>
      <c r="E46" s="4" t="s">
        <v>154</v>
      </c>
      <c r="F46" s="2" t="s">
        <v>163</v>
      </c>
      <c r="G46" s="2" t="s">
        <v>164</v>
      </c>
      <c r="H46" s="45" t="s">
        <v>30</v>
      </c>
      <c r="I46" s="3">
        <v>43716</v>
      </c>
      <c r="J46" s="5">
        <v>439.9</v>
      </c>
      <c r="K46" s="5">
        <v>25.89</v>
      </c>
      <c r="L46" s="5">
        <v>0.01</v>
      </c>
      <c r="M46" s="49">
        <f t="shared" si="3"/>
        <v>465.79999999999995</v>
      </c>
      <c r="N46" s="5"/>
      <c r="O46" s="7"/>
      <c r="P46" s="8"/>
      <c r="Q46" s="8"/>
    </row>
    <row r="47" spans="1:17" s="9" customFormat="1" ht="27" customHeight="1" x14ac:dyDescent="0.2">
      <c r="A47" s="2">
        <v>2882</v>
      </c>
      <c r="B47" s="3">
        <v>43707</v>
      </c>
      <c r="C47" s="2" t="s">
        <v>165</v>
      </c>
      <c r="D47" s="2" t="s">
        <v>161</v>
      </c>
      <c r="E47" s="4" t="s">
        <v>112</v>
      </c>
      <c r="F47" s="2" t="s">
        <v>166</v>
      </c>
      <c r="G47" s="2" t="s">
        <v>124</v>
      </c>
      <c r="H47" s="3">
        <v>43712</v>
      </c>
      <c r="I47" s="45" t="s">
        <v>30</v>
      </c>
      <c r="J47" s="5">
        <v>2309.89</v>
      </c>
      <c r="K47" s="5">
        <v>25.89</v>
      </c>
      <c r="L47" s="5">
        <v>0.01</v>
      </c>
      <c r="M47" s="49">
        <f t="shared" si="3"/>
        <v>2335.79</v>
      </c>
      <c r="N47" s="5"/>
      <c r="O47" s="7"/>
      <c r="P47" s="8"/>
      <c r="Q47" s="8"/>
    </row>
    <row r="48" spans="1:17" s="9" customFormat="1" ht="26.25" customHeight="1" x14ac:dyDescent="0.2">
      <c r="A48" s="2">
        <v>2882</v>
      </c>
      <c r="B48" s="3">
        <v>43707</v>
      </c>
      <c r="C48" s="2" t="s">
        <v>165</v>
      </c>
      <c r="D48" s="2" t="s">
        <v>161</v>
      </c>
      <c r="E48" s="4" t="s">
        <v>154</v>
      </c>
      <c r="F48" s="2" t="s">
        <v>167</v>
      </c>
      <c r="G48" s="2" t="s">
        <v>164</v>
      </c>
      <c r="H48" s="45" t="s">
        <v>30</v>
      </c>
      <c r="I48" s="3">
        <v>43716</v>
      </c>
      <c r="J48" s="5">
        <v>439.9</v>
      </c>
      <c r="K48" s="5">
        <v>25.89</v>
      </c>
      <c r="L48" s="5">
        <v>0.01</v>
      </c>
      <c r="M48" s="49">
        <f t="shared" si="3"/>
        <v>465.79999999999995</v>
      </c>
      <c r="N48" s="5"/>
      <c r="O48" s="7"/>
      <c r="P48" s="8"/>
      <c r="Q48" s="8"/>
    </row>
    <row r="49" spans="1:17" s="39" customFormat="1" ht="26.25" customHeight="1" x14ac:dyDescent="0.2">
      <c r="A49" s="7">
        <v>2883</v>
      </c>
      <c r="B49" s="33">
        <v>43707</v>
      </c>
      <c r="C49" s="7" t="s">
        <v>93</v>
      </c>
      <c r="D49" s="7" t="s">
        <v>21</v>
      </c>
      <c r="E49" s="35" t="s">
        <v>112</v>
      </c>
      <c r="F49" s="7" t="s">
        <v>168</v>
      </c>
      <c r="G49" s="7" t="s">
        <v>169</v>
      </c>
      <c r="H49" s="33">
        <v>43712</v>
      </c>
      <c r="I49" s="43">
        <v>43718</v>
      </c>
      <c r="J49" s="36">
        <v>1999.47</v>
      </c>
      <c r="K49" s="36">
        <v>90.9</v>
      </c>
      <c r="L49" s="36">
        <v>0.01</v>
      </c>
      <c r="M49" s="50">
        <f t="shared" si="3"/>
        <v>2090.38</v>
      </c>
      <c r="N49" s="36"/>
      <c r="O49" s="7"/>
      <c r="P49" s="38"/>
      <c r="Q49" s="38"/>
    </row>
    <row r="50" spans="1:17" s="54" customFormat="1" ht="25.5" customHeight="1" x14ac:dyDescent="0.2">
      <c r="A50" s="21">
        <v>2892</v>
      </c>
      <c r="B50" s="33">
        <v>43707</v>
      </c>
      <c r="C50" s="21" t="s">
        <v>170</v>
      </c>
      <c r="D50" s="21" t="s">
        <v>21</v>
      </c>
      <c r="E50" s="35" t="s">
        <v>171</v>
      </c>
      <c r="F50" s="21" t="s">
        <v>172</v>
      </c>
      <c r="G50" s="21" t="s">
        <v>53</v>
      </c>
      <c r="H50" s="51">
        <v>43726</v>
      </c>
      <c r="I50" s="51">
        <v>43728</v>
      </c>
      <c r="J50" s="52">
        <v>606.74</v>
      </c>
      <c r="K50" s="52">
        <v>65.900000000000006</v>
      </c>
      <c r="L50" s="52">
        <v>0.01</v>
      </c>
      <c r="M50" s="53">
        <f t="shared" si="3"/>
        <v>672.65</v>
      </c>
      <c r="N50" s="52"/>
      <c r="O50" s="21"/>
      <c r="P50" s="44"/>
      <c r="Q50" s="4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Karla Loren</cp:lastModifiedBy>
  <cp:lastPrinted>2021-05-06T15:19:56Z</cp:lastPrinted>
  <dcterms:created xsi:type="dcterms:W3CDTF">2019-09-13T13:41:26Z</dcterms:created>
  <dcterms:modified xsi:type="dcterms:W3CDTF">2021-05-06T15:20:18Z</dcterms:modified>
</cp:coreProperties>
</file>