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INGRID\VALORES REPASSADOS AO INSS E A PREVIDENCIA - ANEXO CNJ\"/>
    </mc:Choice>
  </mc:AlternateContent>
  <bookViews>
    <workbookView xWindow="0" yWindow="0" windowWidth="28800" windowHeight="1293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B42" i="1"/>
  <c r="C24" i="1"/>
  <c r="B24" i="1"/>
  <c r="B41" i="1" l="1"/>
  <c r="B40" i="1"/>
  <c r="B39" i="1"/>
  <c r="B38" i="1"/>
  <c r="B37" i="1"/>
  <c r="B36" i="1"/>
  <c r="C29" i="1"/>
  <c r="B29" i="1"/>
  <c r="C37" i="1"/>
  <c r="C30" i="1"/>
  <c r="B30" i="1"/>
  <c r="C38" i="1"/>
  <c r="C31" i="1"/>
  <c r="B31" i="1"/>
  <c r="C39" i="1"/>
  <c r="C32" i="1"/>
  <c r="B32" i="1"/>
  <c r="C33" i="1"/>
  <c r="B33" i="1"/>
  <c r="C34" i="1"/>
  <c r="B34" i="1"/>
  <c r="C18" i="1" l="1"/>
  <c r="B18" i="1"/>
  <c r="C19" i="1"/>
  <c r="B19" i="1"/>
  <c r="C20" i="1"/>
  <c r="B20" i="1"/>
  <c r="C21" i="1"/>
  <c r="B21" i="1"/>
  <c r="C22" i="1"/>
  <c r="B22" i="1"/>
  <c r="C23" i="1"/>
  <c r="B23" i="1"/>
</calcChain>
</file>

<file path=xl/sharedStrings.xml><?xml version="1.0" encoding="utf-8"?>
<sst xmlns="http://schemas.openxmlformats.org/spreadsheetml/2006/main" count="39" uniqueCount="24">
  <si>
    <t>PODER JUDICIÁRIO</t>
  </si>
  <si>
    <t>TRIBUNAL DE JUSTIÇA DO ESTADO DO PARÁ</t>
  </si>
  <si>
    <t>SECRETARIA DE PLANEJAMENTO, COORDENAÇÃO E FINANÇAS</t>
  </si>
  <si>
    <t>DEPARTAMENTO FINANCEIRO</t>
  </si>
  <si>
    <r>
      <rPr>
        <sz val="12"/>
        <color theme="1"/>
        <rFont val="Calibri"/>
        <family val="2"/>
        <scheme val="minor"/>
      </rPr>
      <t>Sigla:</t>
    </r>
    <r>
      <rPr>
        <b/>
        <sz val="12"/>
        <color theme="1"/>
        <rFont val="Calibri"/>
        <family val="2"/>
        <scheme val="minor"/>
      </rPr>
      <t xml:space="preserve"> TJPA</t>
    </r>
  </si>
  <si>
    <r>
      <rPr>
        <sz val="12"/>
        <color theme="1"/>
        <rFont val="Calibri"/>
        <family val="2"/>
        <scheme val="minor"/>
      </rPr>
      <t>Órgão:</t>
    </r>
    <r>
      <rPr>
        <b/>
        <sz val="12"/>
        <color theme="1"/>
        <rFont val="Calibri"/>
        <family val="2"/>
        <scheme val="minor"/>
      </rPr>
      <t xml:space="preserve"> Tribunal de Justiça do Estado do Pará</t>
    </r>
  </si>
  <si>
    <r>
      <rPr>
        <sz val="12"/>
        <color theme="1"/>
        <rFont val="Calibri"/>
        <family val="2"/>
        <scheme val="minor"/>
      </rPr>
      <t>Autoridade Máxima:</t>
    </r>
    <r>
      <rPr>
        <b/>
        <sz val="12"/>
        <color theme="1"/>
        <rFont val="Calibri"/>
        <family val="2"/>
        <scheme val="minor"/>
      </rPr>
      <t xml:space="preserve"> Des. Leonardo de Noronha Tavares</t>
    </r>
  </si>
  <si>
    <r>
      <rPr>
        <sz val="12"/>
        <color theme="1"/>
        <rFont val="Calibri"/>
        <family val="2"/>
        <scheme val="minor"/>
      </rPr>
      <t>Responsável pela Informação:</t>
    </r>
    <r>
      <rPr>
        <b/>
        <sz val="12"/>
        <color theme="1"/>
        <rFont val="Calibri"/>
        <family val="2"/>
        <scheme val="minor"/>
      </rPr>
      <t xml:space="preserve"> Departamento Financeiro</t>
    </r>
  </si>
  <si>
    <t>I- VALORES REPASSADOS AO INSS</t>
  </si>
  <si>
    <t>Janeiro</t>
  </si>
  <si>
    <t>Fevereiro</t>
  </si>
  <si>
    <t>Março</t>
  </si>
  <si>
    <t>Abril</t>
  </si>
  <si>
    <t>Maio</t>
  </si>
  <si>
    <t>Junho</t>
  </si>
  <si>
    <t>Total</t>
  </si>
  <si>
    <t>II- VALORES REPASSADOS AO FUNDO DE PREVIDENCIÁRIO</t>
  </si>
  <si>
    <t>1. Servidor Ativo</t>
  </si>
  <si>
    <t>2. Servidores Inativos e Pensionistas</t>
  </si>
  <si>
    <t>Segurado</t>
  </si>
  <si>
    <t>Patronal</t>
  </si>
  <si>
    <r>
      <rPr>
        <sz val="12"/>
        <color theme="1"/>
        <rFont val="Calibri"/>
        <family val="2"/>
        <scheme val="minor"/>
      </rPr>
      <t xml:space="preserve">Ano de Referência: </t>
    </r>
    <r>
      <rPr>
        <b/>
        <sz val="12"/>
        <color theme="1"/>
        <rFont val="Calibri"/>
        <family val="2"/>
        <scheme val="minor"/>
      </rPr>
      <t>2019</t>
    </r>
  </si>
  <si>
    <r>
      <t xml:space="preserve">Data da Publicação: </t>
    </r>
    <r>
      <rPr>
        <b/>
        <sz val="12"/>
        <color theme="1"/>
        <rFont val="Calibri"/>
        <family val="2"/>
        <scheme val="minor"/>
      </rPr>
      <t>16/07/2019</t>
    </r>
  </si>
  <si>
    <t>Obs. Em 2019 os valores referentes ao Segurado dos Inativos e Pensionistas são somente informativos, já que não são repassado pelo TJE/PA, pois os mesmos ficam  retidos no FUNPREV (Fundo Previdenciário do Estado do Pará)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</si>
</sst>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43" fontId="0" fillId="0" borderId="0" xfId="1" applyFont="1" applyAlignment="1">
      <alignment horizontal="center"/>
    </xf>
    <xf numFmtId="43" fontId="0" fillId="0" borderId="0" xfId="0" applyNumberFormat="1"/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43" fontId="5" fillId="0" borderId="1" xfId="1" applyFont="1" applyBorder="1"/>
    <xf numFmtId="43" fontId="7" fillId="0" borderId="1" xfId="1" applyFont="1" applyBorder="1"/>
    <xf numFmtId="0" fontId="4" fillId="0" borderId="3" xfId="0" applyFont="1" applyFill="1" applyBorder="1" applyAlignment="1">
      <alignment horizontal="left"/>
    </xf>
    <xf numFmtId="0" fontId="7" fillId="0" borderId="4" xfId="0" applyFont="1" applyBorder="1"/>
    <xf numFmtId="0" fontId="7" fillId="0" borderId="5" xfId="0" applyFont="1" applyBorder="1"/>
    <xf numFmtId="0" fontId="4" fillId="0" borderId="1" xfId="0" applyFont="1" applyFill="1" applyBorder="1" applyAlignment="1">
      <alignment horizontal="center"/>
    </xf>
    <xf numFmtId="0" fontId="6" fillId="0" borderId="2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7" fillId="0" borderId="3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1419225</xdr:colOff>
      <xdr:row>0</xdr:row>
      <xdr:rowOff>104775</xdr:rowOff>
    </xdr:from>
    <xdr:to>
      <xdr:col>2</xdr:col>
      <xdr:colOff>161953</xdr:colOff>
      <xdr:row>2</xdr:row>
      <xdr:rowOff>155775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33650" y="104775"/>
          <a:ext cx="457228" cy="432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4"/>
  <sheetViews>
    <sheetView tabSelected="1" topLeftCell="A19" zoomScaleNormal="100" workbookViewId="0">
      <selection activeCell="G22" sqref="G22"/>
    </sheetView>
  </sheetViews>
  <sheetFormatPr defaultRowHeight="15" x14ac:dyDescent="0.25"/>
  <cols>
    <col min="1" max="1" width="16.7109375" customWidth="1"/>
    <col min="2" max="3" width="25.7109375" customWidth="1"/>
    <col min="4" max="4" width="12.42578125" customWidth="1"/>
    <col min="12" max="12" width="13.28515625" bestFit="1" customWidth="1"/>
  </cols>
  <sheetData>
    <row r="4" spans="1:4" ht="15.75" x14ac:dyDescent="0.25">
      <c r="A4" s="17" t="s">
        <v>0</v>
      </c>
      <c r="B4" s="17"/>
      <c r="C4" s="17"/>
      <c r="D4" s="17"/>
    </row>
    <row r="5" spans="1:4" ht="15.75" x14ac:dyDescent="0.25">
      <c r="A5" s="17" t="s">
        <v>1</v>
      </c>
      <c r="B5" s="17"/>
      <c r="C5" s="17"/>
      <c r="D5" s="17"/>
    </row>
    <row r="6" spans="1:4" ht="15.75" x14ac:dyDescent="0.25">
      <c r="A6" s="17" t="s">
        <v>2</v>
      </c>
      <c r="B6" s="17"/>
      <c r="C6" s="17"/>
      <c r="D6" s="17"/>
    </row>
    <row r="7" spans="1:4" ht="15.75" x14ac:dyDescent="0.25">
      <c r="A7" s="17" t="s">
        <v>3</v>
      </c>
      <c r="B7" s="17"/>
      <c r="C7" s="17"/>
      <c r="D7" s="17"/>
    </row>
    <row r="9" spans="1:4" ht="15.75" x14ac:dyDescent="0.25">
      <c r="A9" s="1" t="s">
        <v>4</v>
      </c>
      <c r="B9" s="2"/>
      <c r="C9" s="2"/>
    </row>
    <row r="10" spans="1:4" ht="15.75" x14ac:dyDescent="0.25">
      <c r="A10" s="1" t="s">
        <v>5</v>
      </c>
      <c r="B10" s="2"/>
      <c r="C10" s="2"/>
    </row>
    <row r="11" spans="1:4" ht="15.75" x14ac:dyDescent="0.25">
      <c r="A11" s="1" t="s">
        <v>6</v>
      </c>
      <c r="B11" s="1"/>
      <c r="C11" s="2"/>
    </row>
    <row r="12" spans="1:4" ht="15.75" x14ac:dyDescent="0.25">
      <c r="A12" s="1" t="s">
        <v>7</v>
      </c>
      <c r="B12" s="2"/>
      <c r="C12" s="2"/>
    </row>
    <row r="13" spans="1:4" ht="15.75" x14ac:dyDescent="0.25">
      <c r="A13" s="1" t="s">
        <v>21</v>
      </c>
      <c r="B13" s="2"/>
      <c r="C13" s="2"/>
    </row>
    <row r="14" spans="1:4" ht="15.75" x14ac:dyDescent="0.25">
      <c r="A14" s="3" t="s">
        <v>22</v>
      </c>
      <c r="B14" s="2"/>
      <c r="C14" s="2"/>
    </row>
    <row r="16" spans="1:4" ht="30" customHeight="1" x14ac:dyDescent="0.25">
      <c r="A16" s="21" t="s">
        <v>8</v>
      </c>
      <c r="B16" s="21"/>
      <c r="C16" s="21"/>
    </row>
    <row r="17" spans="1:12" ht="23.25" customHeight="1" x14ac:dyDescent="0.25">
      <c r="A17" s="7">
        <v>2019</v>
      </c>
      <c r="B17" s="6" t="s">
        <v>19</v>
      </c>
      <c r="C17" s="6" t="s">
        <v>20</v>
      </c>
      <c r="L17" s="4"/>
    </row>
    <row r="18" spans="1:12" ht="18.75" customHeight="1" x14ac:dyDescent="0.25">
      <c r="A18" s="8" t="s">
        <v>9</v>
      </c>
      <c r="B18" s="9">
        <f>393991.82+12964.25</f>
        <v>406956.07</v>
      </c>
      <c r="C18" s="9">
        <f>1348801.46+24282.96</f>
        <v>1373084.42</v>
      </c>
      <c r="L18" s="4"/>
    </row>
    <row r="19" spans="1:12" ht="18.75" customHeight="1" x14ac:dyDescent="0.25">
      <c r="A19" s="8" t="s">
        <v>10</v>
      </c>
      <c r="B19" s="9">
        <f>401015.35+10240.06</f>
        <v>411255.41</v>
      </c>
      <c r="C19" s="9">
        <f>1383023.08+19229.18</f>
        <v>1402252.26</v>
      </c>
      <c r="L19" s="4"/>
    </row>
    <row r="20" spans="1:12" ht="18.75" customHeight="1" x14ac:dyDescent="0.25">
      <c r="A20" s="8" t="s">
        <v>11</v>
      </c>
      <c r="B20" s="9">
        <f>396919.13+10224.74</f>
        <v>407143.87</v>
      </c>
      <c r="C20" s="9">
        <f>1339397.31+18590.47</f>
        <v>1357987.78</v>
      </c>
      <c r="L20" s="4"/>
    </row>
    <row r="21" spans="1:12" ht="18.75" customHeight="1" x14ac:dyDescent="0.25">
      <c r="A21" s="8" t="s">
        <v>12</v>
      </c>
      <c r="B21" s="9">
        <f>398697.82+8459.91</f>
        <v>407157.73</v>
      </c>
      <c r="C21" s="9">
        <f>1358703.37+15381.73</f>
        <v>1374085.1</v>
      </c>
      <c r="L21" s="5"/>
    </row>
    <row r="22" spans="1:12" ht="18.75" customHeight="1" x14ac:dyDescent="0.25">
      <c r="A22" s="8" t="s">
        <v>13</v>
      </c>
      <c r="B22" s="9">
        <f>400829.28+11397.6</f>
        <v>412226.88</v>
      </c>
      <c r="C22" s="9">
        <f>1339289.3+21039.99</f>
        <v>1360329.29</v>
      </c>
    </row>
    <row r="23" spans="1:12" ht="18.75" customHeight="1" x14ac:dyDescent="0.25">
      <c r="A23" s="8" t="s">
        <v>14</v>
      </c>
      <c r="B23" s="9">
        <f>405212.65+11773.14</f>
        <v>416985.79000000004</v>
      </c>
      <c r="C23" s="9">
        <f>1416322.49+21405.79</f>
        <v>1437728.28</v>
      </c>
    </row>
    <row r="24" spans="1:12" ht="18.75" customHeight="1" x14ac:dyDescent="0.25">
      <c r="A24" s="16" t="s">
        <v>15</v>
      </c>
      <c r="B24" s="10">
        <f>SUM(B18:B23)</f>
        <v>2461725.75</v>
      </c>
      <c r="C24" s="10">
        <f>SUM(C18:C23)</f>
        <v>8305467.1300000008</v>
      </c>
    </row>
    <row r="26" spans="1:12" ht="30" customHeight="1" x14ac:dyDescent="0.25">
      <c r="A26" s="11" t="s">
        <v>16</v>
      </c>
      <c r="B26" s="12"/>
      <c r="C26" s="13"/>
    </row>
    <row r="27" spans="1:12" ht="23.25" customHeight="1" x14ac:dyDescent="0.25">
      <c r="A27" s="14">
        <v>2019</v>
      </c>
      <c r="B27" s="7" t="s">
        <v>19</v>
      </c>
      <c r="C27" s="7" t="s">
        <v>20</v>
      </c>
    </row>
    <row r="28" spans="1:12" ht="21.95" customHeight="1" x14ac:dyDescent="0.25">
      <c r="A28" s="19" t="s">
        <v>17</v>
      </c>
      <c r="B28" s="20"/>
      <c r="C28" s="20"/>
    </row>
    <row r="29" spans="1:12" ht="18.75" customHeight="1" x14ac:dyDescent="0.25">
      <c r="A29" s="15" t="s">
        <v>9</v>
      </c>
      <c r="B29" s="9">
        <f>4543096.65+444406.23</f>
        <v>4987502.8800000008</v>
      </c>
      <c r="C29" s="9">
        <f>7434155.64+444406.23</f>
        <v>7878561.8699999992</v>
      </c>
    </row>
    <row r="30" spans="1:12" ht="18.75" customHeight="1" x14ac:dyDescent="0.25">
      <c r="A30" s="8" t="s">
        <v>10</v>
      </c>
      <c r="B30" s="9">
        <f>4535355.29+476411</f>
        <v>5011766.29</v>
      </c>
      <c r="C30" s="9">
        <f>7421488+476411</f>
        <v>7897899</v>
      </c>
    </row>
    <row r="31" spans="1:12" ht="18.75" customHeight="1" x14ac:dyDescent="0.25">
      <c r="A31" s="8" t="s">
        <v>11</v>
      </c>
      <c r="B31" s="9">
        <f>4535788.88+472983.47</f>
        <v>5008772.3499999996</v>
      </c>
      <c r="C31" s="9">
        <f>7422197.49+472983.47</f>
        <v>7895180.96</v>
      </c>
    </row>
    <row r="32" spans="1:12" ht="18.75" customHeight="1" x14ac:dyDescent="0.25">
      <c r="A32" s="8" t="s">
        <v>12</v>
      </c>
      <c r="B32" s="9">
        <f>4513989.81+477819.46</f>
        <v>4991809.2699999996</v>
      </c>
      <c r="C32" s="9">
        <f>7386526.27+477819.46</f>
        <v>7864345.7299999995</v>
      </c>
    </row>
    <row r="33" spans="1:3" ht="18.75" customHeight="1" x14ac:dyDescent="0.25">
      <c r="A33" s="8" t="s">
        <v>13</v>
      </c>
      <c r="B33" s="9">
        <f>4524893.82+487633.14</f>
        <v>5012526.96</v>
      </c>
      <c r="C33" s="9">
        <f>7404369.2+487633.14</f>
        <v>7892002.3399999999</v>
      </c>
    </row>
    <row r="34" spans="1:3" ht="18.75" customHeight="1" x14ac:dyDescent="0.25">
      <c r="A34" s="8" t="s">
        <v>14</v>
      </c>
      <c r="B34" s="9">
        <f>4535914.35+486546.62</f>
        <v>5022460.97</v>
      </c>
      <c r="C34" s="9">
        <f>7422402.76+486546.62</f>
        <v>7908949.3799999999</v>
      </c>
    </row>
    <row r="35" spans="1:3" ht="21.95" customHeight="1" x14ac:dyDescent="0.25">
      <c r="A35" s="19" t="s">
        <v>18</v>
      </c>
      <c r="B35" s="20"/>
      <c r="C35" s="20"/>
    </row>
    <row r="36" spans="1:3" ht="18.75" customHeight="1" x14ac:dyDescent="0.25">
      <c r="A36" s="15" t="s">
        <v>9</v>
      </c>
      <c r="B36" s="9">
        <f>646477.04+153512.4</f>
        <v>799989.44000000006</v>
      </c>
      <c r="C36" s="9">
        <v>1057871.1499999999</v>
      </c>
    </row>
    <row r="37" spans="1:3" ht="18.75" customHeight="1" x14ac:dyDescent="0.25">
      <c r="A37" s="8" t="s">
        <v>10</v>
      </c>
      <c r="B37" s="9">
        <f>661698.02+151722.24</f>
        <v>813420.26</v>
      </c>
      <c r="C37" s="9">
        <f>1082778.2</f>
        <v>1082778.2</v>
      </c>
    </row>
    <row r="38" spans="1:3" ht="18.75" customHeight="1" x14ac:dyDescent="0.25">
      <c r="A38" s="8" t="s">
        <v>11</v>
      </c>
      <c r="B38" s="9">
        <f>660742.81+170671.54</f>
        <v>831414.35000000009</v>
      </c>
      <c r="C38" s="9">
        <f>1081215.13</f>
        <v>1081215.1299999999</v>
      </c>
    </row>
    <row r="39" spans="1:3" ht="18.75" customHeight="1" x14ac:dyDescent="0.25">
      <c r="A39" s="8" t="s">
        <v>12</v>
      </c>
      <c r="B39" s="9">
        <f>675978.73+172011.21</f>
        <v>847989.94</v>
      </c>
      <c r="C39" s="9">
        <f>1106146.63</f>
        <v>1106146.6299999999</v>
      </c>
    </row>
    <row r="40" spans="1:3" ht="18.75" customHeight="1" x14ac:dyDescent="0.25">
      <c r="A40" s="8" t="s">
        <v>13</v>
      </c>
      <c r="B40" s="9">
        <f>673511.77+172137.51</f>
        <v>845649.28</v>
      </c>
      <c r="C40" s="9">
        <v>1102109.78</v>
      </c>
    </row>
    <row r="41" spans="1:3" ht="18.75" customHeight="1" x14ac:dyDescent="0.25">
      <c r="A41" s="8" t="s">
        <v>14</v>
      </c>
      <c r="B41" s="9">
        <f>677317.09+172414.11</f>
        <v>849731.2</v>
      </c>
      <c r="C41" s="9">
        <v>1108336.67</v>
      </c>
    </row>
    <row r="42" spans="1:3" ht="18.75" customHeight="1" x14ac:dyDescent="0.25">
      <c r="A42" s="16" t="s">
        <v>15</v>
      </c>
      <c r="B42" s="10">
        <f>SUM(B29:B41)</f>
        <v>35023033.190000005</v>
      </c>
      <c r="C42" s="10">
        <f>SUM(C29:C41)</f>
        <v>53875396.840000011</v>
      </c>
    </row>
    <row r="44" spans="1:3" ht="62.25" customHeight="1" x14ac:dyDescent="0.25">
      <c r="A44" s="18" t="s">
        <v>23</v>
      </c>
      <c r="B44" s="18"/>
      <c r="C44" s="18"/>
    </row>
  </sheetData>
  <sheetProtection algorithmName="SHA-512" hashValue="Wf3YDoSW4D8EysFoclpr+u2dZZXbNaSfaWyBwqYD05mWKNgSBnTmCUIkS0fI1mcN/Qfj7z6Ne04MKm5UJhtywA==" saltValue="KSpmFC5Eli56oCvZr3havg==" spinCount="100000" sheet="1" objects="1" scenarios="1"/>
  <mergeCells count="8">
    <mergeCell ref="A4:D4"/>
    <mergeCell ref="A5:D5"/>
    <mergeCell ref="A6:D6"/>
    <mergeCell ref="A7:D7"/>
    <mergeCell ref="A44:C44"/>
    <mergeCell ref="A35:C35"/>
    <mergeCell ref="A28:C28"/>
    <mergeCell ref="A16:C16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>Tribunal de Justiça do Estado do Pará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</dc:creator>
  <cp:lastModifiedBy>W7</cp:lastModifiedBy>
  <cp:lastPrinted>2019-07-16T12:13:42Z</cp:lastPrinted>
  <dcterms:created xsi:type="dcterms:W3CDTF">2019-07-15T13:40:47Z</dcterms:created>
  <dcterms:modified xsi:type="dcterms:W3CDTF">2019-07-16T12:48:26Z</dcterms:modified>
</cp:coreProperties>
</file>