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NGRID\REPASSES TRANSFERIDOS\2019\"/>
    </mc:Choice>
  </mc:AlternateContent>
  <bookViews>
    <workbookView xWindow="0" yWindow="0" windowWidth="28800" windowHeight="12330"/>
  </bookViews>
  <sheets>
    <sheet name="REPASSE DEZEMBRO 2019 CNJ" sheetId="7" r:id="rId1"/>
  </sheets>
  <definedNames>
    <definedName name="_xlnm.Print_Area" localSheetId="0">'REPASSE DEZEMBRO 2019 CNJ'!$A$1:$N$32</definedName>
    <definedName name="_xlnm.Print_Titles" localSheetId="0">'REPASSE DEZEMBRO 2019 CNJ'!$A:$A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7" l="1"/>
  <c r="M18" i="7"/>
  <c r="H19" i="7"/>
  <c r="N20" i="7" l="1"/>
  <c r="M17" i="7" l="1"/>
  <c r="N21" i="7" l="1"/>
  <c r="N19" i="7"/>
  <c r="N17" i="7"/>
  <c r="M22" i="7" l="1"/>
  <c r="M20" i="7"/>
  <c r="L22" i="7" l="1"/>
  <c r="L20" i="7"/>
  <c r="K20" i="7" l="1"/>
  <c r="J22" i="7" l="1"/>
  <c r="N22" i="7" l="1"/>
  <c r="J20" i="7"/>
  <c r="J19" i="7"/>
  <c r="I22" i="7" l="1"/>
  <c r="I20" i="7"/>
  <c r="H20" i="7" l="1"/>
  <c r="G20" i="7" l="1"/>
  <c r="G22" i="7" l="1"/>
  <c r="E22" i="7" l="1"/>
  <c r="F22" i="7"/>
  <c r="F21" i="7" l="1"/>
  <c r="F20" i="7" l="1"/>
  <c r="F19" i="7"/>
  <c r="E19" i="7" l="1"/>
  <c r="E20" i="7"/>
  <c r="E18" i="7" l="1"/>
  <c r="E17" i="7"/>
  <c r="E21" i="7" l="1"/>
  <c r="K22" i="7" l="1"/>
  <c r="H22" i="7"/>
  <c r="D22" i="7"/>
  <c r="C22" i="7"/>
  <c r="B22" i="7"/>
  <c r="C19" i="7"/>
</calcChain>
</file>

<file path=xl/sharedStrings.xml><?xml version="1.0" encoding="utf-8"?>
<sst xmlns="http://schemas.openxmlformats.org/spreadsheetml/2006/main" count="40" uniqueCount="39">
  <si>
    <t>PODER JUDICIÁRIO</t>
  </si>
  <si>
    <t>TRIBUNAL DE JUSTIÇA DO ESTADO DO PARÁ</t>
  </si>
  <si>
    <t>SECRETARIA DE PLANEJAMENTO, COORDENAÇÃO E FINANÇAS</t>
  </si>
  <si>
    <t>DEPARTAMENTO FINANCEIRO</t>
  </si>
  <si>
    <t>ORGÃO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</si>
  <si>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</si>
  <si>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</si>
  <si>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</si>
  <si>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</si>
  <si>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</si>
  <si>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</si>
  <si>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</si>
  <si>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</si>
  <si>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</si>
  <si>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</si>
  <si>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</si>
  <si>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</si>
  <si>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</si>
  <si>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</si>
  <si>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</si>
  <si>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</si>
  <si>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</si>
  <si>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2</t>
    </r>
  </si>
  <si>
    <r>
      <t>EGPA - Escola de Governança Pública do Estado do Pará</t>
    </r>
    <r>
      <rPr>
        <vertAlign val="superscript"/>
        <sz val="12"/>
        <color theme="1"/>
        <rFont val="Calibri"/>
        <family val="2"/>
        <scheme val="minor"/>
      </rPr>
      <t>3</t>
    </r>
  </si>
  <si>
    <r>
      <t>Fonte:</t>
    </r>
    <r>
      <rPr>
        <b/>
        <sz val="12"/>
        <color theme="1"/>
        <rFont val="Calibri"/>
        <family val="2"/>
        <scheme val="minor"/>
      </rPr>
      <t xml:space="preserve"> SIAFEM</t>
    </r>
  </si>
  <si>
    <r>
      <t>SEAS - Secretaria de Estado de Assistência Social</t>
    </r>
    <r>
      <rPr>
        <vertAlign val="superscript"/>
        <sz val="12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</si>
  <si>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Repasse de acordo com a Lei Estadual 6.831/13fev2006.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</si>
  <si>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Repasse ref. Convênio 001/2018.</t>
    </r>
  </si>
  <si>
    <t>REPASSES TRANSFERIDOS PELO PODER JUDICIÁRIO - EXERCÍCIO DE 2019</t>
  </si>
  <si>
    <t>conf. Art. 18, Parágrafo Único da Lei 8.757/18 - LDO.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</si>
  <si>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Repasse referente ao pagamento do PASEP, incidente sobre as receitas do Fundo de Reaparelhamento</t>
    </r>
  </si>
  <si>
    <t>do Judiciário-FRJ, UG 040102, conf. Art. 18, Parágrafo Único da Lei 8.757/18-LDO.]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</si>
  <si>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Repasse referente ao pagamento PASEP, incidente sobre recursos recebidos do Tesouro Estadual, UG 040101,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</si>
  <si>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</si>
  <si>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r>
      <rPr>
        <sz val="12"/>
        <color theme="1"/>
        <rFont val="Calibri"/>
        <family val="2"/>
        <scheme val="minor"/>
      </rPr>
      <t>Mês de Referência:</t>
    </r>
    <r>
      <rPr>
        <b/>
        <sz val="12"/>
        <color theme="1"/>
        <rFont val="Calibri"/>
        <family val="2"/>
        <scheme val="minor"/>
      </rPr>
      <t xml:space="preserve"> Dezembro de 2019</t>
    </r>
  </si>
  <si>
    <r>
      <rPr>
        <sz val="12"/>
        <color theme="1"/>
        <rFont val="Calibri"/>
        <family val="2"/>
        <scheme val="minor"/>
      </rPr>
      <t>Data da Publicação:</t>
    </r>
    <r>
      <rPr>
        <b/>
        <sz val="12"/>
        <color theme="1"/>
        <rFont val="Calibri"/>
        <family val="2"/>
        <scheme val="minor"/>
      </rPr>
      <t xml:space="preserve"> 20/01/2020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</si>
  <si>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Em Dez/2019 houve um recebimento a título de devolução no valor de  R$ 1.063.463,71, ref. ao Convênio nº 01/2018 - PM/PA</t>
    </r>
  </si>
  <si>
    <r>
      <t>Polícia Militar do Estado do Pará</t>
    </r>
    <r>
      <rPr>
        <vertAlign val="superscript"/>
        <sz val="12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</si>
  <si>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Repasse ref. Termo de Execução 003/2018 TJPA-EGPA, UG 040101 e UG 040102.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</si>
</sst>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3" fontId="0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1" xfId="1" applyFont="1" applyBorder="1"/>
    <xf numFmtId="43" fontId="2" fillId="0" borderId="1" xfId="1" applyFont="1" applyBorder="1"/>
    <xf numFmtId="0" fontId="4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3" fontId="0" fillId="2" borderId="1" xfId="1" applyFont="1" applyFill="1" applyBorder="1"/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0</xdr:rowOff>
    </xdr:from>
    <xdr:to>
      <xdr:col>6</xdr:col>
      <xdr:colOff>721145</xdr:colOff>
      <xdr:row>3</xdr:row>
      <xdr:rowOff>15000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190500"/>
          <a:ext cx="368720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2"/>
  <sheetViews>
    <sheetView tabSelected="1" view="pageBreakPreview" topLeftCell="A16" zoomScaleNormal="100" zoomScaleSheetLayoutView="100" workbookViewId="0">
      <selection activeCell="N18" sqref="N18"/>
    </sheetView>
  </sheetViews>
  <sheetFormatPr defaultRowHeight="15" x14ac:dyDescent="0.25"/>
  <cols>
    <col min="1" max="1" width="23.85546875" customWidth="1"/>
    <col min="2" max="4" width="13.28515625" bestFit="1" customWidth="1"/>
    <col min="5" max="5" width="13.28515625" customWidth="1"/>
    <col min="6" max="6" width="13.28515625" bestFit="1" customWidth="1"/>
    <col min="7" max="7" width="13.28515625" customWidth="1"/>
    <col min="8" max="8" width="13.28515625" bestFit="1" customWidth="1"/>
    <col min="9" max="9" width="14.5703125" customWidth="1"/>
    <col min="10" max="10" width="12.85546875" customWidth="1"/>
    <col min="11" max="11" width="13.28515625" bestFit="1" customWidth="1"/>
    <col min="12" max="12" width="13.7109375" customWidth="1"/>
    <col min="13" max="13" width="13.140625" customWidth="1"/>
    <col min="14" max="14" width="14.28515625" customWidth="1"/>
  </cols>
  <sheetData>
    <row r="4" spans="1:14" ht="15.75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.75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x14ac:dyDescent="0.25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75" x14ac:dyDescent="0.25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.75" x14ac:dyDescent="0.25">
      <c r="A9" s="4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75" x14ac:dyDescent="0.25">
      <c r="A10" s="4" t="s">
        <v>20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75" x14ac:dyDescent="0.25">
      <c r="A11" s="4" t="s">
        <v>33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.75" x14ac:dyDescent="0.25">
      <c r="A12" s="4" t="s">
        <v>34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.75" x14ac:dyDescent="0.25">
      <c r="A13" s="4" t="s">
        <v>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.7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x14ac:dyDescent="0.25">
      <c r="A15" s="13" t="s">
        <v>28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" t="s">
        <v>4</v>
      </c>
      <c r="B16" s="1" t="s">
        <v>5</v>
      </c>
      <c r="C16" s="1" t="s">
        <v>6</v>
      </c>
      <c r="D16" s="1" t="s">
        <v>7</v>
      </c>
      <c r="E16" s="1" t="s">
        <v>8</v>
      </c>
      <c r="F16" s="1" t="s">
        <v>9</v>
      </c>
      <c r="G16" s="1" t="s">
        <v>10</v>
      </c>
      <c r="H16" s="1" t="s">
        <v>11</v>
      </c>
      <c r="I16" s="1" t="s">
        <v>12</v>
      </c>
      <c r="J16" s="1" t="s">
        <v>13</v>
      </c>
      <c r="K16" s="1" t="s">
        <v>14</v>
      </c>
      <c r="L16" s="1" t="s">
        <v>15</v>
      </c>
      <c r="M16" s="1" t="s">
        <v>16</v>
      </c>
      <c r="N16" s="1" t="s">
        <v>17</v>
      </c>
    </row>
    <row r="17" spans="1:14" ht="33.75" x14ac:dyDescent="0.25">
      <c r="A17" s="11" t="s">
        <v>21</v>
      </c>
      <c r="B17" s="6">
        <v>0</v>
      </c>
      <c r="C17" s="6">
        <v>121772.1</v>
      </c>
      <c r="D17" s="6">
        <v>128390.13</v>
      </c>
      <c r="E17" s="6">
        <f>111397.86</f>
        <v>111397.86</v>
      </c>
      <c r="F17" s="6">
        <v>124759.52</v>
      </c>
      <c r="G17" s="6">
        <v>137721.07</v>
      </c>
      <c r="H17" s="6">
        <v>149428.97</v>
      </c>
      <c r="I17" s="6">
        <v>155239.1</v>
      </c>
      <c r="J17" s="6">
        <v>143537.89000000001</v>
      </c>
      <c r="K17" s="6">
        <v>137358.29</v>
      </c>
      <c r="L17" s="6">
        <v>158282.91</v>
      </c>
      <c r="M17" s="6">
        <f>156160.36+137557.04</f>
        <v>293717.40000000002</v>
      </c>
      <c r="N17" s="6">
        <f>SUM(B17:M17)</f>
        <v>1661605.2400000002</v>
      </c>
    </row>
    <row r="18" spans="1:14" ht="33.75" x14ac:dyDescent="0.25">
      <c r="A18" s="2" t="s">
        <v>22</v>
      </c>
      <c r="B18" s="6">
        <v>0</v>
      </c>
      <c r="C18" s="6">
        <v>840797</v>
      </c>
      <c r="D18" s="6">
        <v>947104.62</v>
      </c>
      <c r="E18" s="6">
        <f>816866.98</f>
        <v>816866.98</v>
      </c>
      <c r="F18" s="6">
        <v>820121.92</v>
      </c>
      <c r="G18" s="6">
        <v>901715.73</v>
      </c>
      <c r="H18" s="6">
        <v>894333.4</v>
      </c>
      <c r="I18" s="6">
        <v>747837.62</v>
      </c>
      <c r="J18" s="6">
        <v>930440.94</v>
      </c>
      <c r="K18" s="6">
        <v>847158.28</v>
      </c>
      <c r="L18" s="6">
        <v>871204.08</v>
      </c>
      <c r="M18" s="6">
        <f>889767.33+1105653.52</f>
        <v>1995420.85</v>
      </c>
      <c r="N18" s="6">
        <f>SUM(B18:M18)</f>
        <v>10613001.42</v>
      </c>
    </row>
    <row r="19" spans="1:14" ht="54.75" customHeight="1" x14ac:dyDescent="0.25">
      <c r="A19" s="2" t="s">
        <v>23</v>
      </c>
      <c r="B19" s="6">
        <v>0</v>
      </c>
      <c r="C19" s="6">
        <f>15120+15984</f>
        <v>31104</v>
      </c>
      <c r="D19" s="6"/>
      <c r="E19" s="6">
        <f>-31104+31104+26304</f>
        <v>26304</v>
      </c>
      <c r="F19" s="6">
        <f>15120+15984</f>
        <v>31104</v>
      </c>
      <c r="G19" s="6"/>
      <c r="H19" s="6">
        <f>15120+15984</f>
        <v>31104</v>
      </c>
      <c r="I19" s="6"/>
      <c r="J19" s="6">
        <f>15120+15984</f>
        <v>31104</v>
      </c>
      <c r="K19" s="6"/>
      <c r="L19" s="6"/>
      <c r="M19" s="6"/>
      <c r="N19" s="6">
        <f>SUM(B19:M19)</f>
        <v>150720</v>
      </c>
    </row>
    <row r="20" spans="1:14" ht="37.5" customHeight="1" x14ac:dyDescent="0.25">
      <c r="A20" s="2" t="s">
        <v>37</v>
      </c>
      <c r="B20" s="6">
        <v>0</v>
      </c>
      <c r="C20" s="6">
        <v>0</v>
      </c>
      <c r="D20" s="6">
        <v>463076.50999999995</v>
      </c>
      <c r="E20" s="6">
        <f>196038.9+800+93600+576300+57360</f>
        <v>924098.9</v>
      </c>
      <c r="F20" s="6">
        <f>195586.13+93600</f>
        <v>289186.13</v>
      </c>
      <c r="G20" s="6">
        <f>96683.8+128358.6+193808.77</f>
        <v>418851.17000000004</v>
      </c>
      <c r="H20" s="6">
        <f>96087.06+192887.98</f>
        <v>288975.04000000004</v>
      </c>
      <c r="I20" s="6">
        <f>125377.19+67510.79+96087.06</f>
        <v>288975.03999999998</v>
      </c>
      <c r="J20" s="6">
        <f>221082.44+111332.01</f>
        <v>332414.45</v>
      </c>
      <c r="K20" s="6">
        <f>102681.27+210190.06</f>
        <v>312871.33</v>
      </c>
      <c r="L20" s="6">
        <f>210190.06+102681.27</f>
        <v>312871.33</v>
      </c>
      <c r="M20" s="6">
        <f>106446.94+184023.18+212225.82</f>
        <v>502695.94</v>
      </c>
      <c r="N20" s="6">
        <f>4134015.84-1063463.71</f>
        <v>3070552.13</v>
      </c>
    </row>
    <row r="21" spans="1:14" ht="54" customHeight="1" x14ac:dyDescent="0.25">
      <c r="A21" s="2" t="s">
        <v>25</v>
      </c>
      <c r="B21" s="6">
        <v>509360.66</v>
      </c>
      <c r="C21" s="6">
        <v>515903.33</v>
      </c>
      <c r="D21" s="6">
        <v>466852.27</v>
      </c>
      <c r="E21" s="6">
        <f>406848.19+45205.35</f>
        <v>452053.54</v>
      </c>
      <c r="F21" s="6">
        <f>456030.97+50670.1</f>
        <v>506701.06999999995</v>
      </c>
      <c r="G21" s="10">
        <v>528051.46</v>
      </c>
      <c r="H21" s="6">
        <v>506869.59</v>
      </c>
      <c r="I21" s="6">
        <v>567479.85</v>
      </c>
      <c r="J21" s="6">
        <v>523692.45</v>
      </c>
      <c r="K21" s="6">
        <v>540541.94999999995</v>
      </c>
      <c r="L21" s="6">
        <v>515547.03</v>
      </c>
      <c r="M21" s="6"/>
      <c r="N21" s="6">
        <f>SUM(B21:M21)</f>
        <v>5633053.2000000002</v>
      </c>
    </row>
    <row r="22" spans="1:14" x14ac:dyDescent="0.25">
      <c r="A22" s="9" t="s">
        <v>17</v>
      </c>
      <c r="B22" s="7">
        <f>SUM(B17:B21)</f>
        <v>509360.66</v>
      </c>
      <c r="C22" s="7">
        <f t="shared" ref="C22:K22" si="0">SUM(C17:C21)</f>
        <v>1509576.43</v>
      </c>
      <c r="D22" s="7">
        <f t="shared" si="0"/>
        <v>2005423.53</v>
      </c>
      <c r="E22" s="7">
        <f>SUM(E17:E21)</f>
        <v>2330721.2799999998</v>
      </c>
      <c r="F22" s="7">
        <f>SUM(F17:F21)</f>
        <v>1771872.6400000001</v>
      </c>
      <c r="G22" s="7">
        <f>SUM(G17:G21)</f>
        <v>1986339.4300000002</v>
      </c>
      <c r="H22" s="7">
        <f t="shared" si="0"/>
        <v>1870711.0000000002</v>
      </c>
      <c r="I22" s="7">
        <f>SUM(I17:I21)</f>
        <v>1759531.6099999999</v>
      </c>
      <c r="J22" s="7">
        <f>SUM(J17:J21)</f>
        <v>1961189.73</v>
      </c>
      <c r="K22" s="7">
        <f t="shared" si="0"/>
        <v>1837929.85</v>
      </c>
      <c r="L22" s="7">
        <f>SUM(L17:L21)</f>
        <v>1857905.35</v>
      </c>
      <c r="M22" s="7">
        <f>SUM(M17:M21)</f>
        <v>2791834.19</v>
      </c>
      <c r="N22" s="7">
        <f>SUM(N17:N21)</f>
        <v>21128931.989999998</v>
      </c>
    </row>
    <row r="23" spans="1:14" ht="15.75" x14ac:dyDescent="0.25">
      <c r="A23" s="8" t="s">
        <v>24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7.25" x14ac:dyDescent="0.25">
      <c r="A25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7.25" x14ac:dyDescent="0.25">
      <c r="A27" t="s">
        <v>32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7.25" x14ac:dyDescent="0.25">
      <c r="A29" t="s">
        <v>38</v>
      </c>
    </row>
    <row r="30" spans="1:14" ht="17.25" x14ac:dyDescent="0.25">
      <c r="A30" t="s">
        <v>27</v>
      </c>
    </row>
    <row r="31" spans="1:14" ht="17.25" x14ac:dyDescent="0.25">
      <c r="A31" t="s">
        <v>26</v>
      </c>
    </row>
    <row r="32" spans="1:14" ht="17.25" x14ac:dyDescent="0.25">
      <c r="A32" s="12" t="s">
        <v>36</v>
      </c>
    </row>
  </sheetData>
  <mergeCells count="6">
    <mergeCell ref="A15:N15"/>
    <mergeCell ref="A4:N4"/>
    <mergeCell ref="A5:N5"/>
    <mergeCell ref="A6:N6"/>
    <mergeCell ref="A7:N7"/>
    <mergeCell ref="A14:N14"/>
  </mergeCells>
  <pageMargins left="0.51181102362204722" right="0.51181102362204722" top="0.78740157480314965" bottom="0.78740157480314965" header="0.31496062992125984" footer="0.31496062992125984"/>
  <pageSetup paperSize="9" scale="61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REPASSE DEZEMBRO 2019 CNJ</vt:lpstr>
      <vt:lpstr>'REPASSE DEZEMBRO 2019 CNJ'!Area_de_impressao</vt:lpstr>
      <vt:lpstr>'REPASSE DEZEMBRO 2019 CNJ'!Titulos_de_impressao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INGRID DA SILVA ALENCAR</cp:lastModifiedBy>
  <cp:lastPrinted>2021-09-29T14:46:51Z</cp:lastPrinted>
  <dcterms:created xsi:type="dcterms:W3CDTF">2019-04-05T18:37:56Z</dcterms:created>
  <dcterms:modified xsi:type="dcterms:W3CDTF">2021-09-29T15:38:10Z</dcterms:modified>
</cp:coreProperties>
</file>